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autoCompressPictures="0"/>
  <mc:AlternateContent xmlns:mc="http://schemas.openxmlformats.org/markup-compatibility/2006">
    <mc:Choice Requires="x15">
      <x15ac:absPath xmlns:x15ac="http://schemas.microsoft.com/office/spreadsheetml/2010/11/ac" url="I:\Office\Degree Info\2025-26 Degree Planning Spreadsheets\"/>
    </mc:Choice>
  </mc:AlternateContent>
  <xr:revisionPtr revIDLastSave="0" documentId="13_ncr:1_{B602F2A5-8C3A-42C6-835C-61BA3402FC83}" xr6:coauthVersionLast="47" xr6:coauthVersionMax="47" xr10:uidLastSave="{00000000-0000-0000-0000-000000000000}"/>
  <bookViews>
    <workbookView xWindow="19090" yWindow="-110" windowWidth="38620" windowHeight="21220" xr2:uid="{00000000-000D-0000-FFFF-FFFF00000000}"/>
  </bookViews>
  <sheets>
    <sheet name="CompEng" sheetId="1" r:id="rId1"/>
    <sheet name="Course Units" sheetId="2" r:id="rId2"/>
    <sheet name="Course Summ 25-26" sheetId="4" r:id="rId3"/>
    <sheet name="Course Summ 24-25" sheetId="3" r:id="rId4"/>
  </sheets>
  <externalReferences>
    <externalReference r:id="rId5"/>
  </externalReferences>
  <definedNames>
    <definedName name="apsc221">CompEng!$N$58</definedName>
    <definedName name="apsc221_selected">CompEng!$B$58</definedName>
    <definedName name="apsc291">CompEng!$N$50</definedName>
    <definedName name="apsc291_selected">CompEng!$B$50</definedName>
    <definedName name="apsc292">CompEng!$N$48</definedName>
    <definedName name="apsc292_selected">CompEng!$B$48</definedName>
    <definedName name="apsc480_selected">CompEng!#REF!</definedName>
    <definedName name="cisc204">CompEng!#REF!</definedName>
    <definedName name="cisc204_selected">CompEng!#REF!</definedName>
    <definedName name="cisc212">CompEng!#REF!</definedName>
    <definedName name="cisc212_selected">CompEng!#REF!</definedName>
    <definedName name="cisc223">CompEng!$N$60</definedName>
    <definedName name="cisc223_selected">CompEng!$B$60</definedName>
    <definedName name="cisc320">CompEng!$N$61</definedName>
    <definedName name="cisc320_selected">CompEng!$B$61</definedName>
    <definedName name="cisc322">CompEng!#REF!</definedName>
    <definedName name="cisc322_selected">CompEng!#REF!</definedName>
    <definedName name="cisc327">CompEng!#REF!</definedName>
    <definedName name="cisc332">CompEng!#REF!</definedName>
    <definedName name="cisc332_selected">CompEng!#REF!</definedName>
    <definedName name="cisc333">CompEng!#REF!</definedName>
    <definedName name="cisc333_selected">CompEng!#REF!</definedName>
    <definedName name="cisc365">CompEng!#REF!</definedName>
    <definedName name="cisc365_selected">CompEng!#REF!</definedName>
    <definedName name="cisc422">CompEng!#REF!</definedName>
    <definedName name="cisc422_selected">CompEng!#REF!</definedName>
    <definedName name="cisc432">CompEng!#REF!</definedName>
    <definedName name="cisc432_selected">CompEng!#REF!</definedName>
    <definedName name="cisc434_selected">CompEng!#REF!</definedName>
    <definedName name="cisc454">CompEng!#REF!</definedName>
    <definedName name="cisc454_selected">CompEng!#REF!</definedName>
    <definedName name="cisc457_selected">CompEng!$B$120</definedName>
    <definedName name="cisc458_selected">CompEng!$B$125</definedName>
    <definedName name="elec221">CompEng!$N$40</definedName>
    <definedName name="elec221_ok">CompEng!$N$40</definedName>
    <definedName name="elec221_selected">CompEng!$B$40</definedName>
    <definedName name="elec252">CompEng!$N$41</definedName>
    <definedName name="elec252_ok">CompEng!$N$41</definedName>
    <definedName name="elec252_selected">CompEng!$B$41</definedName>
    <definedName name="elec270">CompEng!$N$42</definedName>
    <definedName name="elec270_selected">CompEng!$B$42</definedName>
    <definedName name="elec271">CompEng!$N$43</definedName>
    <definedName name="elec271_selected">CompEng!$B$43</definedName>
    <definedName name="elec274">CompEng!$N$44</definedName>
    <definedName name="elec274_ok">CompEng!$N$44</definedName>
    <definedName name="elec274_selected">CompEng!$B$44</definedName>
    <definedName name="elec278">CompEng!$N$45</definedName>
    <definedName name="elec278_selected">CompEng!$B$45</definedName>
    <definedName name="elec280">CompEng!$N$47</definedName>
    <definedName name="elec280_selected">CompEng!$B$47</definedName>
    <definedName name="elec293">CompEng!#REF!</definedName>
    <definedName name="elec293_selected">CompEng!#REF!</definedName>
    <definedName name="elec294">CompEng!#REF!</definedName>
    <definedName name="elec294_selected">CompEng!#REF!</definedName>
    <definedName name="elec299">CompEng!$N$49</definedName>
    <definedName name="elec299_selected">CompEng!$B$49</definedName>
    <definedName name="elec323">CompEng!#REF!</definedName>
    <definedName name="elec323_selected">CompEng!#REF!</definedName>
    <definedName name="elec324">CompEng!#REF!</definedName>
    <definedName name="elec324_selected">CompEng!#REF!</definedName>
    <definedName name="elec326">CompEng!#REF!</definedName>
    <definedName name="elec326_selected">CompEng!#REF!</definedName>
    <definedName name="elec333">CompEng!#REF!</definedName>
    <definedName name="elec333_selected">CompEng!#REF!</definedName>
    <definedName name="elec344">CompEng!#REF!</definedName>
    <definedName name="elec344_selected">CompEng!#REF!</definedName>
    <definedName name="elec353">CompEng!$N$85</definedName>
    <definedName name="elec353_selected">CompEng!$B$85</definedName>
    <definedName name="elec371">CompEng!#REF!</definedName>
    <definedName name="elec371_selected">CompEng!#REF!</definedName>
    <definedName name="elec374">CompEng!$N$52</definedName>
    <definedName name="elec374_selected">CompEng!$B$52</definedName>
    <definedName name="elec377">CompEng!$N$53</definedName>
    <definedName name="elec377_selected">CompEng!$B$53</definedName>
    <definedName name="elec381">CompEng!#REF!</definedName>
    <definedName name="elec381_selected">CompEng!#REF!</definedName>
    <definedName name="elec390">CompEng!$N$57</definedName>
    <definedName name="elec390_selected">CompEng!$B$57</definedName>
    <definedName name="elec408">CompEng!$N$86</definedName>
    <definedName name="elec408_selected">CompEng!$B$86</definedName>
    <definedName name="elec421">CompEng!#REF!</definedName>
    <definedName name="elec421_selected">CompEng!#REF!</definedName>
    <definedName name="elec422">CompEng!#REF!</definedName>
    <definedName name="elec422_selected">CompEng!#REF!</definedName>
    <definedName name="elec431">CompEng!#REF!</definedName>
    <definedName name="elec431_selected">CompEng!#REF!</definedName>
    <definedName name="elec433">CompEng!#REF!</definedName>
    <definedName name="elec433_selected">CompEng!#REF!</definedName>
    <definedName name="elec436">CompEng!#REF!</definedName>
    <definedName name="elec436_selected">CompEng!#REF!</definedName>
    <definedName name="elec443">CompEng!$N$90</definedName>
    <definedName name="elec443_selected">CompEng!$B$90</definedName>
    <definedName name="elec444">CompEng!#REF!</definedName>
    <definedName name="elec444_selected">CompEng!#REF!</definedName>
    <definedName name="elec448">CompEng!$N$91</definedName>
    <definedName name="elec448_selected">CompEng!$B$91</definedName>
    <definedName name="elec451">CompEng!$N$93</definedName>
    <definedName name="elec451_selected">CompEng!$B$93</definedName>
    <definedName name="elec454">CompEng!#REF!</definedName>
    <definedName name="elec454_selected">CompEng!#REF!</definedName>
    <definedName name="elec457">CompEng!#REF!</definedName>
    <definedName name="elec457_selected">CompEng!#REF!</definedName>
    <definedName name="elec461">CompEng!#REF!</definedName>
    <definedName name="elec461_selected">CompEng!#REF!</definedName>
    <definedName name="elec464">CompEng!#REF!</definedName>
    <definedName name="elec464_selected">CompEng!#REF!</definedName>
    <definedName name="elec470">CompEng!$N$94</definedName>
    <definedName name="elec470_selected">CompEng!$B$94</definedName>
    <definedName name="elec471">CompEng!#REF!</definedName>
    <definedName name="elec471_selected">CompEng!#REF!</definedName>
    <definedName name="elec474_selected">CompEng!#REF!</definedName>
    <definedName name="elec476">CompEng!#REF!</definedName>
    <definedName name="elec476_selected">CompEng!#REF!</definedName>
    <definedName name="elec478">CompEng!#REF!</definedName>
    <definedName name="elec478_selected">CompEng!#REF!</definedName>
    <definedName name="elec483">CompEng!#REF!</definedName>
    <definedName name="elec483_selected">CompEng!#REF!</definedName>
    <definedName name="elec486">CompEng!#REF!</definedName>
    <definedName name="elec486_selected">CompEng!#REF!</definedName>
    <definedName name="elec487">CompEng!#REF!</definedName>
    <definedName name="elec487_selected">CompEng!#REF!</definedName>
    <definedName name="elec497">CompEng!$N$101</definedName>
    <definedName name="elec497_selected">CompEng!$B$101</definedName>
    <definedName name="elec498_selected">CompEng!$B$66</definedName>
    <definedName name="math228">CompEng!$N$42</definedName>
    <definedName name="math228_selected">CompEng!$B$42</definedName>
    <definedName name="math235">CompEng!#REF!</definedName>
    <definedName name="math235_selected">CompEng!#REF!</definedName>
    <definedName name="phys336">CompEng!#REF!</definedName>
    <definedName name="phys336_selected">CompEng!#REF!</definedName>
    <definedName name="soft325">CompEng!#REF!</definedName>
    <definedName name="soft325_selected">CompEng!#REF!</definedName>
    <definedName name="soft327">CompEng!#REF!</definedName>
    <definedName name="soft327_selected">CompEng!#REF!</definedName>
    <definedName name="soft423">CompEng!#REF!</definedName>
    <definedName name="soft423_selected">CompEng!#REF!</definedName>
    <definedName name="soft425">CompEng!#REF!</definedName>
    <definedName name="soft425_selected">CompEng!#REF!</definedName>
    <definedName name="soft437_selected">CompEng!#REF!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8" i="1" l="1"/>
  <c r="A111" i="1"/>
  <c r="C111" i="1"/>
  <c r="D111" i="1"/>
  <c r="E111" i="1"/>
  <c r="F111" i="1"/>
  <c r="G111" i="1"/>
  <c r="H111" i="1"/>
  <c r="I111" i="1"/>
  <c r="J111" i="1"/>
  <c r="K111" i="1"/>
  <c r="L111" i="1"/>
  <c r="M111" i="1"/>
  <c r="A112" i="1"/>
  <c r="C112" i="1"/>
  <c r="D112" i="1"/>
  <c r="E112" i="1"/>
  <c r="F112" i="1"/>
  <c r="G112" i="1"/>
  <c r="H112" i="1"/>
  <c r="I112" i="1"/>
  <c r="J112" i="1"/>
  <c r="K112" i="1"/>
  <c r="L112" i="1"/>
  <c r="M112" i="1"/>
  <c r="A113" i="1"/>
  <c r="C113" i="1"/>
  <c r="D113" i="1"/>
  <c r="E113" i="1"/>
  <c r="F113" i="1"/>
  <c r="G113" i="1"/>
  <c r="H113" i="1"/>
  <c r="I113" i="1"/>
  <c r="J113" i="1"/>
  <c r="K113" i="1"/>
  <c r="L113" i="1"/>
  <c r="M113" i="1"/>
  <c r="A114" i="1"/>
  <c r="C114" i="1"/>
  <c r="D114" i="1"/>
  <c r="E114" i="1"/>
  <c r="F114" i="1"/>
  <c r="G114" i="1"/>
  <c r="H114" i="1"/>
  <c r="I114" i="1"/>
  <c r="J114" i="1"/>
  <c r="K114" i="1"/>
  <c r="L114" i="1"/>
  <c r="M114" i="1"/>
  <c r="A115" i="1"/>
  <c r="C115" i="1"/>
  <c r="D115" i="1"/>
  <c r="E115" i="1"/>
  <c r="F115" i="1"/>
  <c r="G115" i="1"/>
  <c r="H115" i="1"/>
  <c r="I115" i="1"/>
  <c r="J115" i="1"/>
  <c r="K115" i="1"/>
  <c r="L115" i="1"/>
  <c r="M115" i="1"/>
  <c r="A116" i="1"/>
  <c r="C116" i="1"/>
  <c r="D116" i="1"/>
  <c r="E116" i="1"/>
  <c r="F116" i="1"/>
  <c r="G116" i="1"/>
  <c r="H116" i="1"/>
  <c r="I116" i="1"/>
  <c r="J116" i="1"/>
  <c r="K116" i="1"/>
  <c r="L116" i="1"/>
  <c r="M116" i="1"/>
  <c r="A117" i="1"/>
  <c r="C117" i="1"/>
  <c r="D117" i="1"/>
  <c r="E117" i="1"/>
  <c r="F117" i="1"/>
  <c r="G117" i="1"/>
  <c r="H117" i="1"/>
  <c r="I117" i="1"/>
  <c r="J117" i="1"/>
  <c r="K117" i="1"/>
  <c r="L117" i="1"/>
  <c r="M117" i="1"/>
  <c r="A118" i="1"/>
  <c r="C118" i="1"/>
  <c r="D118" i="1"/>
  <c r="E118" i="1"/>
  <c r="F118" i="1"/>
  <c r="G118" i="1"/>
  <c r="H118" i="1"/>
  <c r="I118" i="1"/>
  <c r="J118" i="1"/>
  <c r="K118" i="1"/>
  <c r="L118" i="1"/>
  <c r="M118" i="1"/>
  <c r="A119" i="1"/>
  <c r="C119" i="1"/>
  <c r="D119" i="1"/>
  <c r="E119" i="1"/>
  <c r="F119" i="1"/>
  <c r="G119" i="1"/>
  <c r="H119" i="1"/>
  <c r="I119" i="1"/>
  <c r="J119" i="1"/>
  <c r="K119" i="1"/>
  <c r="L119" i="1"/>
  <c r="M119" i="1"/>
  <c r="A120" i="1"/>
  <c r="C120" i="1"/>
  <c r="D120" i="1"/>
  <c r="E120" i="1"/>
  <c r="F120" i="1"/>
  <c r="G120" i="1"/>
  <c r="H120" i="1"/>
  <c r="I120" i="1"/>
  <c r="J120" i="1"/>
  <c r="K120" i="1"/>
  <c r="L120" i="1"/>
  <c r="M120" i="1"/>
  <c r="A121" i="1"/>
  <c r="C121" i="1"/>
  <c r="D121" i="1"/>
  <c r="E121" i="1"/>
  <c r="F121" i="1"/>
  <c r="G121" i="1"/>
  <c r="H121" i="1"/>
  <c r="I121" i="1"/>
  <c r="J121" i="1"/>
  <c r="K121" i="1"/>
  <c r="L121" i="1"/>
  <c r="M121" i="1"/>
  <c r="A122" i="1"/>
  <c r="C122" i="1"/>
  <c r="D122" i="1"/>
  <c r="E122" i="1"/>
  <c r="F122" i="1"/>
  <c r="G122" i="1"/>
  <c r="H122" i="1"/>
  <c r="I122" i="1"/>
  <c r="J122" i="1"/>
  <c r="K122" i="1"/>
  <c r="L122" i="1"/>
  <c r="M122" i="1"/>
  <c r="A123" i="1"/>
  <c r="C123" i="1"/>
  <c r="D123" i="1"/>
  <c r="E123" i="1"/>
  <c r="F123" i="1"/>
  <c r="G123" i="1"/>
  <c r="H123" i="1"/>
  <c r="I123" i="1"/>
  <c r="J123" i="1"/>
  <c r="K123" i="1"/>
  <c r="L123" i="1"/>
  <c r="M123" i="1"/>
  <c r="A124" i="1"/>
  <c r="C124" i="1"/>
  <c r="D124" i="1"/>
  <c r="E124" i="1"/>
  <c r="F124" i="1"/>
  <c r="G124" i="1"/>
  <c r="H124" i="1"/>
  <c r="I124" i="1"/>
  <c r="J124" i="1"/>
  <c r="K124" i="1"/>
  <c r="L124" i="1"/>
  <c r="M124" i="1"/>
  <c r="A125" i="1"/>
  <c r="C125" i="1"/>
  <c r="D125" i="1"/>
  <c r="E125" i="1"/>
  <c r="F125" i="1"/>
  <c r="G125" i="1"/>
  <c r="H125" i="1"/>
  <c r="I125" i="1"/>
  <c r="J125" i="1"/>
  <c r="K125" i="1"/>
  <c r="L125" i="1"/>
  <c r="M125" i="1"/>
  <c r="A110" i="1"/>
  <c r="C110" i="1"/>
  <c r="D110" i="1"/>
  <c r="E110" i="1"/>
  <c r="F110" i="1"/>
  <c r="G110" i="1"/>
  <c r="H110" i="1"/>
  <c r="I110" i="1"/>
  <c r="J110" i="1"/>
  <c r="K110" i="1"/>
  <c r="L110" i="1"/>
  <c r="M110" i="1"/>
  <c r="M109" i="1"/>
  <c r="L109" i="1"/>
  <c r="K109" i="1"/>
  <c r="J109" i="1"/>
  <c r="I109" i="1"/>
  <c r="H109" i="1"/>
  <c r="G109" i="1"/>
  <c r="F109" i="1"/>
  <c r="E109" i="1"/>
  <c r="D109" i="1"/>
  <c r="C109" i="1"/>
  <c r="A109" i="1"/>
  <c r="M108" i="1"/>
  <c r="L108" i="1"/>
  <c r="K108" i="1"/>
  <c r="J108" i="1"/>
  <c r="I108" i="1"/>
  <c r="H108" i="1"/>
  <c r="G108" i="1"/>
  <c r="F108" i="1"/>
  <c r="E108" i="1"/>
  <c r="D108" i="1"/>
  <c r="C108" i="1"/>
  <c r="A108" i="1"/>
  <c r="M107" i="1"/>
  <c r="L107" i="1"/>
  <c r="K107" i="1"/>
  <c r="J107" i="1"/>
  <c r="I107" i="1"/>
  <c r="H107" i="1"/>
  <c r="G107" i="1"/>
  <c r="F107" i="1"/>
  <c r="E107" i="1"/>
  <c r="D107" i="1"/>
  <c r="C107" i="1"/>
  <c r="A107" i="1"/>
  <c r="M102" i="2"/>
  <c r="G102" i="2"/>
  <c r="F102" i="2"/>
  <c r="E102" i="2"/>
  <c r="B102" i="2"/>
  <c r="M101" i="2"/>
  <c r="G101" i="2"/>
  <c r="F101" i="2"/>
  <c r="E101" i="2"/>
  <c r="B101" i="2"/>
  <c r="M86" i="2"/>
  <c r="G86" i="2"/>
  <c r="F86" i="2"/>
  <c r="B86" i="2"/>
  <c r="E86" i="2" s="1"/>
  <c r="M85" i="2"/>
  <c r="G85" i="2"/>
  <c r="F85" i="2"/>
  <c r="B85" i="2"/>
  <c r="E85" i="2" s="1"/>
  <c r="M84" i="2"/>
  <c r="G84" i="2"/>
  <c r="F84" i="2"/>
  <c r="B84" i="2"/>
  <c r="E84" i="2" s="1"/>
  <c r="B141" i="4" l="1"/>
  <c r="A94" i="1" l="1"/>
  <c r="D94" i="1"/>
  <c r="E94" i="1"/>
  <c r="H94" i="1"/>
  <c r="I94" i="1"/>
  <c r="J94" i="1"/>
  <c r="K94" i="1"/>
  <c r="L94" i="1"/>
  <c r="A95" i="1"/>
  <c r="D95" i="1"/>
  <c r="E95" i="1"/>
  <c r="H95" i="1"/>
  <c r="I95" i="1"/>
  <c r="J95" i="1"/>
  <c r="K95" i="1"/>
  <c r="L95" i="1"/>
  <c r="A96" i="1"/>
  <c r="D96" i="1"/>
  <c r="E96" i="1"/>
  <c r="H96" i="1"/>
  <c r="I96" i="1"/>
  <c r="J96" i="1"/>
  <c r="K96" i="1"/>
  <c r="L96" i="1"/>
  <c r="A97" i="1"/>
  <c r="C97" i="1"/>
  <c r="D97" i="1"/>
  <c r="E97" i="1"/>
  <c r="H97" i="1"/>
  <c r="I97" i="1"/>
  <c r="J97" i="1"/>
  <c r="K97" i="1"/>
  <c r="L97" i="1"/>
  <c r="A98" i="1"/>
  <c r="D98" i="1"/>
  <c r="E98" i="1"/>
  <c r="H98" i="1"/>
  <c r="I98" i="1"/>
  <c r="J98" i="1"/>
  <c r="K98" i="1"/>
  <c r="L98" i="1"/>
  <c r="A99" i="1"/>
  <c r="D99" i="1"/>
  <c r="E99" i="1"/>
  <c r="H99" i="1"/>
  <c r="I99" i="1"/>
  <c r="J99" i="1"/>
  <c r="K99" i="1"/>
  <c r="L99" i="1"/>
  <c r="A100" i="1"/>
  <c r="D100" i="1"/>
  <c r="E100" i="1"/>
  <c r="H100" i="1"/>
  <c r="I100" i="1"/>
  <c r="J100" i="1"/>
  <c r="K100" i="1"/>
  <c r="L100" i="1"/>
  <c r="A101" i="1"/>
  <c r="D101" i="1"/>
  <c r="E101" i="1"/>
  <c r="H101" i="1"/>
  <c r="I101" i="1"/>
  <c r="J101" i="1"/>
  <c r="K101" i="1"/>
  <c r="L101" i="1"/>
  <c r="M74" i="2"/>
  <c r="M95" i="1" s="1"/>
  <c r="G74" i="2"/>
  <c r="G95" i="1" s="1"/>
  <c r="F74" i="2"/>
  <c r="F95" i="1" s="1"/>
  <c r="B74" i="2"/>
  <c r="E74" i="2" s="1"/>
  <c r="M78" i="2"/>
  <c r="M99" i="1" s="1"/>
  <c r="G78" i="2"/>
  <c r="G99" i="1" s="1"/>
  <c r="F78" i="2"/>
  <c r="F99" i="1" s="1"/>
  <c r="B78" i="2"/>
  <c r="E78" i="2" s="1"/>
  <c r="M69" i="2"/>
  <c r="G69" i="2"/>
  <c r="F69" i="2"/>
  <c r="B69" i="2"/>
  <c r="E69" i="2" s="1"/>
  <c r="M68" i="2"/>
  <c r="G68" i="2"/>
  <c r="F68" i="2"/>
  <c r="B68" i="2"/>
  <c r="E68" i="2" s="1"/>
  <c r="B149" i="3"/>
  <c r="C99" i="1" l="1"/>
  <c r="C95" i="1"/>
  <c r="A22" i="1"/>
  <c r="D22" i="1"/>
  <c r="E22" i="1"/>
  <c r="H22" i="1"/>
  <c r="I22" i="1"/>
  <c r="J22" i="1"/>
  <c r="K22" i="1"/>
  <c r="L22" i="1"/>
  <c r="A23" i="1"/>
  <c r="D23" i="1"/>
  <c r="E23" i="1"/>
  <c r="H23" i="1"/>
  <c r="I23" i="1"/>
  <c r="J23" i="1"/>
  <c r="K23" i="1"/>
  <c r="L23" i="1"/>
  <c r="A24" i="1"/>
  <c r="D24" i="1"/>
  <c r="E24" i="1"/>
  <c r="G24" i="1"/>
  <c r="H24" i="1"/>
  <c r="I24" i="1"/>
  <c r="J24" i="1"/>
  <c r="K24" i="1"/>
  <c r="L24" i="1"/>
  <c r="B9" i="2"/>
  <c r="E9" i="2" s="1"/>
  <c r="F9" i="2"/>
  <c r="F22" i="1" s="1"/>
  <c r="G9" i="2"/>
  <c r="G22" i="1" s="1"/>
  <c r="M9" i="2"/>
  <c r="M22" i="1" s="1"/>
  <c r="B10" i="2"/>
  <c r="E10" i="2" s="1"/>
  <c r="F10" i="2"/>
  <c r="F23" i="1" s="1"/>
  <c r="G10" i="2"/>
  <c r="G23" i="1" s="1"/>
  <c r="M10" i="2"/>
  <c r="M23" i="1" s="1"/>
  <c r="B11" i="2"/>
  <c r="E11" i="2" s="1"/>
  <c r="F11" i="2"/>
  <c r="F24" i="1" s="1"/>
  <c r="M11" i="2"/>
  <c r="M24" i="1" s="1"/>
  <c r="C23" i="1" l="1"/>
  <c r="C24" i="1"/>
  <c r="C22" i="1"/>
  <c r="M79" i="2" l="1"/>
  <c r="M100" i="1" s="1"/>
  <c r="G79" i="2"/>
  <c r="G100" i="1" s="1"/>
  <c r="F79" i="2"/>
  <c r="F100" i="1" s="1"/>
  <c r="B79" i="2"/>
  <c r="M77" i="2"/>
  <c r="M98" i="1" s="1"/>
  <c r="G77" i="2"/>
  <c r="G98" i="1" s="1"/>
  <c r="F77" i="2"/>
  <c r="F98" i="1" s="1"/>
  <c r="B77" i="2"/>
  <c r="A84" i="1"/>
  <c r="C84" i="1"/>
  <c r="D84" i="1"/>
  <c r="E84" i="1"/>
  <c r="H84" i="1"/>
  <c r="I84" i="1"/>
  <c r="J84" i="1"/>
  <c r="K84" i="1"/>
  <c r="L84" i="1"/>
  <c r="M59" i="2"/>
  <c r="M84" i="1" s="1"/>
  <c r="G59" i="2"/>
  <c r="G84" i="1" s="1"/>
  <c r="F59" i="2"/>
  <c r="F84" i="1" s="1"/>
  <c r="E59" i="2"/>
  <c r="A56" i="1"/>
  <c r="D56" i="1"/>
  <c r="E56" i="1"/>
  <c r="H56" i="1"/>
  <c r="I56" i="1"/>
  <c r="J56" i="1"/>
  <c r="K56" i="1"/>
  <c r="L56" i="1"/>
  <c r="M42" i="2"/>
  <c r="M56" i="1" s="1"/>
  <c r="G42" i="2"/>
  <c r="G56" i="1" s="1"/>
  <c r="F42" i="2"/>
  <c r="F56" i="1" s="1"/>
  <c r="B42" i="2"/>
  <c r="E42" i="2" s="1"/>
  <c r="M47" i="2"/>
  <c r="G47" i="2"/>
  <c r="F47" i="2"/>
  <c r="B47" i="2"/>
  <c r="E47" i="2" s="1"/>
  <c r="M35" i="2"/>
  <c r="G35" i="2"/>
  <c r="F35" i="2"/>
  <c r="B35" i="2"/>
  <c r="E35" i="2" s="1"/>
  <c r="E77" i="2" l="1"/>
  <c r="C98" i="1"/>
  <c r="E79" i="2"/>
  <c r="C100" i="1"/>
  <c r="C56" i="1"/>
  <c r="M16" i="2"/>
  <c r="G16" i="2"/>
  <c r="F16" i="2"/>
  <c r="B16" i="2"/>
  <c r="E16" i="2" s="1"/>
  <c r="J132" i="1" l="1"/>
  <c r="B99" i="2" l="1"/>
  <c r="A29" i="1" l="1"/>
  <c r="B100" i="2" l="1"/>
  <c r="E100" i="2" s="1"/>
  <c r="F100" i="2"/>
  <c r="G100" i="2"/>
  <c r="M100" i="2"/>
  <c r="B96" i="2" l="1"/>
  <c r="E96" i="2" s="1"/>
  <c r="F96" i="2"/>
  <c r="G96" i="2"/>
  <c r="M96" i="2"/>
  <c r="B97" i="2"/>
  <c r="E97" i="2" s="1"/>
  <c r="F97" i="2"/>
  <c r="G97" i="2"/>
  <c r="M97" i="2"/>
  <c r="B98" i="2"/>
  <c r="E98" i="2" s="1"/>
  <c r="F98" i="2"/>
  <c r="G98" i="2"/>
  <c r="M98" i="2"/>
  <c r="E99" i="2"/>
  <c r="F99" i="2"/>
  <c r="G99" i="2"/>
  <c r="M99" i="2"/>
  <c r="B95" i="2"/>
  <c r="E95" i="2" s="1"/>
  <c r="F95" i="2"/>
  <c r="G95" i="2"/>
  <c r="M95" i="2"/>
  <c r="A102" i="1" l="1"/>
  <c r="D102" i="1"/>
  <c r="E102" i="1"/>
  <c r="H102" i="1"/>
  <c r="I102" i="1"/>
  <c r="J102" i="1"/>
  <c r="K102" i="1"/>
  <c r="L102" i="1"/>
  <c r="A103" i="1"/>
  <c r="D103" i="1"/>
  <c r="E103" i="1"/>
  <c r="H103" i="1"/>
  <c r="I103" i="1"/>
  <c r="J103" i="1"/>
  <c r="K103" i="1"/>
  <c r="L103" i="1"/>
  <c r="M82" i="2"/>
  <c r="M103" i="1" s="1"/>
  <c r="G82" i="2"/>
  <c r="G103" i="1" s="1"/>
  <c r="F82" i="2"/>
  <c r="F103" i="1" s="1"/>
  <c r="B82" i="2"/>
  <c r="E82" i="2" s="1"/>
  <c r="M81" i="2"/>
  <c r="M102" i="1" s="1"/>
  <c r="G81" i="2"/>
  <c r="G102" i="1" s="1"/>
  <c r="F81" i="2"/>
  <c r="F102" i="1" s="1"/>
  <c r="B81" i="2"/>
  <c r="E81" i="2" s="1"/>
  <c r="M94" i="2"/>
  <c r="G94" i="2"/>
  <c r="F94" i="2"/>
  <c r="B94" i="2"/>
  <c r="M93" i="2"/>
  <c r="G93" i="2"/>
  <c r="F93" i="2"/>
  <c r="B93" i="2"/>
  <c r="M92" i="2"/>
  <c r="G92" i="2"/>
  <c r="F92" i="2"/>
  <c r="B92" i="2"/>
  <c r="B87" i="2"/>
  <c r="F87" i="2"/>
  <c r="G87" i="2"/>
  <c r="M87" i="2"/>
  <c r="B88" i="2"/>
  <c r="F88" i="2"/>
  <c r="G88" i="2"/>
  <c r="M88" i="2"/>
  <c r="B89" i="2"/>
  <c r="F89" i="2"/>
  <c r="G89" i="2"/>
  <c r="M89" i="2"/>
  <c r="B90" i="2"/>
  <c r="F90" i="2"/>
  <c r="G90" i="2"/>
  <c r="M90" i="2"/>
  <c r="M76" i="2"/>
  <c r="M97" i="1" s="1"/>
  <c r="G76" i="2"/>
  <c r="G97" i="1" s="1"/>
  <c r="F76" i="2"/>
  <c r="F97" i="1" s="1"/>
  <c r="E93" i="2" l="1"/>
  <c r="E94" i="2"/>
  <c r="E89" i="2"/>
  <c r="E92" i="2"/>
  <c r="C103" i="1"/>
  <c r="C102" i="1"/>
  <c r="E90" i="2"/>
  <c r="E88" i="2"/>
  <c r="E87" i="2"/>
  <c r="M60" i="2" l="1"/>
  <c r="G60" i="2"/>
  <c r="F60" i="2"/>
  <c r="B60" i="2"/>
  <c r="E60" i="2" s="1"/>
  <c r="M29" i="2" l="1"/>
  <c r="G29" i="2"/>
  <c r="F29" i="2"/>
  <c r="B29" i="2"/>
  <c r="E29" i="2" s="1"/>
  <c r="M26" i="2"/>
  <c r="G26" i="2"/>
  <c r="F26" i="2"/>
  <c r="B26" i="2"/>
  <c r="E26" i="2" s="1"/>
  <c r="M70" i="2" l="1"/>
  <c r="G70" i="2"/>
  <c r="F70" i="2"/>
  <c r="B70" i="2"/>
  <c r="E70" i="2" s="1"/>
  <c r="M67" i="2"/>
  <c r="G67" i="2"/>
  <c r="F67" i="2"/>
  <c r="B67" i="2"/>
  <c r="E67" i="2" s="1"/>
  <c r="M61" i="2"/>
  <c r="G61" i="2"/>
  <c r="F61" i="2"/>
  <c r="B61" i="2"/>
  <c r="E61" i="2" s="1"/>
  <c r="M58" i="2" l="1"/>
  <c r="G58" i="2"/>
  <c r="F58" i="2"/>
  <c r="B58" i="2"/>
  <c r="E58" i="2" s="1"/>
  <c r="M57" i="2"/>
  <c r="G57" i="2"/>
  <c r="F57" i="2"/>
  <c r="B57" i="2"/>
  <c r="E57" i="2" s="1"/>
  <c r="M43" i="2"/>
  <c r="G43" i="2"/>
  <c r="F43" i="2"/>
  <c r="B43" i="2"/>
  <c r="E43" i="2" s="1"/>
  <c r="M39" i="2"/>
  <c r="G39" i="2"/>
  <c r="F39" i="2"/>
  <c r="B39" i="2"/>
  <c r="E39" i="2" s="1"/>
  <c r="L88" i="1" l="1"/>
  <c r="K88" i="1"/>
  <c r="J88" i="1"/>
  <c r="I88" i="1"/>
  <c r="H88" i="1"/>
  <c r="E88" i="1"/>
  <c r="D88" i="1"/>
  <c r="A88" i="1"/>
  <c r="M75" i="2"/>
  <c r="M96" i="1" s="1"/>
  <c r="G75" i="2"/>
  <c r="G96" i="1" s="1"/>
  <c r="F75" i="2"/>
  <c r="F96" i="1" s="1"/>
  <c r="B75" i="2"/>
  <c r="M65" i="2"/>
  <c r="M88" i="1" s="1"/>
  <c r="G65" i="2"/>
  <c r="G88" i="1" s="1"/>
  <c r="F65" i="2"/>
  <c r="F88" i="1" s="1"/>
  <c r="B65" i="2"/>
  <c r="E65" i="2" s="1"/>
  <c r="E75" i="2" l="1"/>
  <c r="C96" i="1"/>
  <c r="C88" i="1"/>
  <c r="A21" i="1"/>
  <c r="A28" i="1" l="1"/>
  <c r="D46" i="1"/>
  <c r="E46" i="1"/>
  <c r="I46" i="1"/>
  <c r="J46" i="1"/>
  <c r="K46" i="1"/>
  <c r="L46" i="1"/>
  <c r="M46" i="1"/>
  <c r="A46" i="1"/>
  <c r="A32" i="1"/>
  <c r="G17" i="2" l="1"/>
  <c r="G30" i="1" s="1"/>
  <c r="I30" i="1"/>
  <c r="J30" i="1"/>
  <c r="K30" i="1"/>
  <c r="M17" i="2"/>
  <c r="M30" i="1" s="1"/>
  <c r="F17" i="2"/>
  <c r="F30" i="1" s="1"/>
  <c r="D35" i="1"/>
  <c r="E35" i="1"/>
  <c r="F22" i="2"/>
  <c r="F35" i="1" s="1"/>
  <c r="G22" i="2"/>
  <c r="G35" i="1" s="1"/>
  <c r="H35" i="1"/>
  <c r="I35" i="1"/>
  <c r="J35" i="1"/>
  <c r="K35" i="1"/>
  <c r="L35" i="1"/>
  <c r="M22" i="2"/>
  <c r="M35" i="1" s="1"/>
  <c r="B22" i="2"/>
  <c r="E22" i="2" s="1"/>
  <c r="A66" i="1"/>
  <c r="M62" i="2"/>
  <c r="M86" i="1" s="1"/>
  <c r="M63" i="2"/>
  <c r="M87" i="1" s="1"/>
  <c r="M92" i="1"/>
  <c r="M93" i="1"/>
  <c r="L83" i="1"/>
  <c r="L85" i="1"/>
  <c r="L86" i="1"/>
  <c r="L87" i="1"/>
  <c r="L89" i="1"/>
  <c r="L90" i="1"/>
  <c r="L91" i="1"/>
  <c r="L92" i="1"/>
  <c r="L93" i="1"/>
  <c r="K83" i="1"/>
  <c r="K85" i="1"/>
  <c r="K86" i="1"/>
  <c r="K87" i="1"/>
  <c r="K89" i="1"/>
  <c r="K90" i="1"/>
  <c r="K91" i="1"/>
  <c r="K92" i="1"/>
  <c r="K93" i="1"/>
  <c r="J83" i="1"/>
  <c r="J85" i="1"/>
  <c r="J86" i="1"/>
  <c r="J87" i="1"/>
  <c r="J89" i="1"/>
  <c r="J90" i="1"/>
  <c r="J91" i="1"/>
  <c r="J92" i="1"/>
  <c r="J93" i="1"/>
  <c r="I83" i="1"/>
  <c r="I85" i="1"/>
  <c r="I86" i="1"/>
  <c r="I87" i="1"/>
  <c r="I89" i="1"/>
  <c r="I90" i="1"/>
  <c r="I91" i="1"/>
  <c r="I92" i="1"/>
  <c r="I93" i="1"/>
  <c r="H83" i="1"/>
  <c r="H85" i="1"/>
  <c r="H86" i="1"/>
  <c r="H87" i="1"/>
  <c r="H89" i="1"/>
  <c r="H90" i="1"/>
  <c r="H91" i="1"/>
  <c r="H92" i="1"/>
  <c r="H93" i="1"/>
  <c r="G85" i="1"/>
  <c r="G63" i="2"/>
  <c r="G87" i="1" s="1"/>
  <c r="G64" i="2"/>
  <c r="G71" i="2"/>
  <c r="G72" i="2"/>
  <c r="G91" i="2"/>
  <c r="F62" i="2"/>
  <c r="F86" i="1" s="1"/>
  <c r="F63" i="2"/>
  <c r="F87" i="1" s="1"/>
  <c r="F71" i="2"/>
  <c r="F91" i="2"/>
  <c r="E83" i="1"/>
  <c r="E85" i="1"/>
  <c r="E86" i="1"/>
  <c r="E87" i="1"/>
  <c r="E89" i="1"/>
  <c r="E90" i="1"/>
  <c r="E91" i="1"/>
  <c r="E92" i="1"/>
  <c r="E93" i="1"/>
  <c r="D83" i="1"/>
  <c r="D85" i="1"/>
  <c r="D86" i="1"/>
  <c r="D87" i="1"/>
  <c r="D89" i="1"/>
  <c r="D90" i="1"/>
  <c r="D91" i="1"/>
  <c r="D92" i="1"/>
  <c r="D93" i="1"/>
  <c r="C83" i="1"/>
  <c r="B66" i="2"/>
  <c r="B73" i="2"/>
  <c r="C94" i="1" s="1"/>
  <c r="B80" i="2"/>
  <c r="C101" i="1" s="1"/>
  <c r="B91" i="2"/>
  <c r="H47" i="1"/>
  <c r="I47" i="1"/>
  <c r="D41" i="1"/>
  <c r="E41" i="1"/>
  <c r="H41" i="1"/>
  <c r="I41" i="1"/>
  <c r="J41" i="1"/>
  <c r="K41" i="1"/>
  <c r="L41" i="1"/>
  <c r="D42" i="1"/>
  <c r="E42" i="1"/>
  <c r="H42" i="1"/>
  <c r="I42" i="1"/>
  <c r="J42" i="1"/>
  <c r="K42" i="1"/>
  <c r="L42" i="1"/>
  <c r="C43" i="1"/>
  <c r="D43" i="1"/>
  <c r="E43" i="1"/>
  <c r="H43" i="1"/>
  <c r="I43" i="1"/>
  <c r="J43" i="1"/>
  <c r="K43" i="1"/>
  <c r="L43" i="1"/>
  <c r="D44" i="1"/>
  <c r="E44" i="1"/>
  <c r="H44" i="1"/>
  <c r="I44" i="1"/>
  <c r="J44" i="1"/>
  <c r="K44" i="1"/>
  <c r="L44" i="1"/>
  <c r="D45" i="1"/>
  <c r="E45" i="1"/>
  <c r="H45" i="1"/>
  <c r="I45" i="1"/>
  <c r="J45" i="1"/>
  <c r="K45" i="1"/>
  <c r="L45" i="1"/>
  <c r="D47" i="1"/>
  <c r="E47" i="1"/>
  <c r="J47" i="1"/>
  <c r="K47" i="1"/>
  <c r="L47" i="1"/>
  <c r="D49" i="1"/>
  <c r="E49" i="1"/>
  <c r="H49" i="1"/>
  <c r="I49" i="1"/>
  <c r="J49" i="1"/>
  <c r="K49" i="1"/>
  <c r="L49" i="1"/>
  <c r="D50" i="1"/>
  <c r="E50" i="1"/>
  <c r="H50" i="1"/>
  <c r="I50" i="1"/>
  <c r="J50" i="1"/>
  <c r="K50" i="1"/>
  <c r="L50" i="1"/>
  <c r="D48" i="1"/>
  <c r="E48" i="1"/>
  <c r="H48" i="1"/>
  <c r="I48" i="1"/>
  <c r="J48" i="1"/>
  <c r="K48" i="1"/>
  <c r="L48" i="1"/>
  <c r="D51" i="1"/>
  <c r="E51" i="1"/>
  <c r="H51" i="1"/>
  <c r="I51" i="1"/>
  <c r="J51" i="1"/>
  <c r="K51" i="1"/>
  <c r="L51" i="1"/>
  <c r="D52" i="1"/>
  <c r="E52" i="1"/>
  <c r="H52" i="1"/>
  <c r="I52" i="1"/>
  <c r="J52" i="1"/>
  <c r="K52" i="1"/>
  <c r="L52" i="1"/>
  <c r="D53" i="1"/>
  <c r="E53" i="1"/>
  <c r="G53" i="1"/>
  <c r="H53" i="1"/>
  <c r="I53" i="1"/>
  <c r="J53" i="1"/>
  <c r="K53" i="1"/>
  <c r="L53" i="1"/>
  <c r="D54" i="1"/>
  <c r="E54" i="1"/>
  <c r="H54" i="1"/>
  <c r="I54" i="1"/>
  <c r="J54" i="1"/>
  <c r="K54" i="1"/>
  <c r="L54" i="1"/>
  <c r="D55" i="1"/>
  <c r="E55" i="1"/>
  <c r="H55" i="1"/>
  <c r="I55" i="1"/>
  <c r="J55" i="1"/>
  <c r="K55" i="1"/>
  <c r="L55" i="1"/>
  <c r="C57" i="1"/>
  <c r="D57" i="1"/>
  <c r="E57" i="1"/>
  <c r="G57" i="1"/>
  <c r="H57" i="1"/>
  <c r="I57" i="1"/>
  <c r="J57" i="1"/>
  <c r="K57" i="1"/>
  <c r="L57" i="1"/>
  <c r="D58" i="1"/>
  <c r="E58" i="1"/>
  <c r="H58" i="1"/>
  <c r="I58" i="1"/>
  <c r="J58" i="1"/>
  <c r="K58" i="1"/>
  <c r="L58" i="1"/>
  <c r="A41" i="1"/>
  <c r="A42" i="1"/>
  <c r="A43" i="1"/>
  <c r="A44" i="1"/>
  <c r="A45" i="1"/>
  <c r="A47" i="1"/>
  <c r="A49" i="1"/>
  <c r="A50" i="1"/>
  <c r="A48" i="1"/>
  <c r="A51" i="1"/>
  <c r="A52" i="1"/>
  <c r="A53" i="1"/>
  <c r="A54" i="1"/>
  <c r="A55" i="1"/>
  <c r="A57" i="1"/>
  <c r="A58" i="1"/>
  <c r="F53" i="1"/>
  <c r="M53" i="1"/>
  <c r="E132" i="1"/>
  <c r="E141" i="1" s="1"/>
  <c r="H132" i="1"/>
  <c r="H141" i="1" s="1"/>
  <c r="I132" i="1"/>
  <c r="I141" i="1" s="1"/>
  <c r="K132" i="1"/>
  <c r="K141" i="1" s="1"/>
  <c r="L132" i="1"/>
  <c r="L141" i="1" s="1"/>
  <c r="D132" i="1"/>
  <c r="D141" i="1" s="1"/>
  <c r="M131" i="1"/>
  <c r="M130" i="1"/>
  <c r="M129" i="1"/>
  <c r="G131" i="1"/>
  <c r="G130" i="1"/>
  <c r="G129" i="1"/>
  <c r="F131" i="1"/>
  <c r="F129" i="1"/>
  <c r="F130" i="1"/>
  <c r="M85" i="1"/>
  <c r="M64" i="2"/>
  <c r="M66" i="2"/>
  <c r="M89" i="1" s="1"/>
  <c r="M90" i="1"/>
  <c r="M91" i="1"/>
  <c r="M71" i="2"/>
  <c r="M72" i="2"/>
  <c r="M73" i="2"/>
  <c r="M94" i="1" s="1"/>
  <c r="M80" i="2"/>
  <c r="M101" i="1" s="1"/>
  <c r="H75" i="1"/>
  <c r="H139" i="1" s="1"/>
  <c r="I75" i="1"/>
  <c r="I139" i="1" s="1"/>
  <c r="K75" i="1"/>
  <c r="K139" i="1" s="1"/>
  <c r="L75" i="1"/>
  <c r="L139" i="1" s="1"/>
  <c r="D40" i="1"/>
  <c r="D60" i="1"/>
  <c r="D61" i="1"/>
  <c r="E40" i="1"/>
  <c r="E60" i="1"/>
  <c r="E61" i="1"/>
  <c r="H40" i="1"/>
  <c r="H60" i="1"/>
  <c r="H61" i="1"/>
  <c r="I40" i="1"/>
  <c r="I60" i="1"/>
  <c r="I61" i="1"/>
  <c r="J40" i="1"/>
  <c r="J60" i="1"/>
  <c r="J61" i="1"/>
  <c r="K40" i="1"/>
  <c r="K60" i="1"/>
  <c r="K61" i="1"/>
  <c r="L40" i="1"/>
  <c r="L60" i="1"/>
  <c r="L61" i="1"/>
  <c r="B27" i="2"/>
  <c r="C41" i="1" s="1"/>
  <c r="B30" i="2"/>
  <c r="B31" i="2"/>
  <c r="E31" i="2" s="1"/>
  <c r="B32" i="2"/>
  <c r="C47" i="1" s="1"/>
  <c r="B33" i="2"/>
  <c r="C49" i="1" s="1"/>
  <c r="B36" i="2"/>
  <c r="E36" i="2" s="1"/>
  <c r="B37" i="2"/>
  <c r="E37" i="2" s="1"/>
  <c r="B38" i="2"/>
  <c r="C52" i="1" s="1"/>
  <c r="B40" i="2"/>
  <c r="E40" i="2" s="1"/>
  <c r="B41" i="2"/>
  <c r="E41" i="2" s="1"/>
  <c r="B44" i="2"/>
  <c r="D25" i="1"/>
  <c r="E25" i="1"/>
  <c r="H25" i="1"/>
  <c r="I25" i="1"/>
  <c r="J25" i="1"/>
  <c r="J21" i="1"/>
  <c r="J26" i="1"/>
  <c r="J27" i="1"/>
  <c r="J28" i="1"/>
  <c r="J29" i="1"/>
  <c r="J31" i="1"/>
  <c r="J32" i="1"/>
  <c r="J33" i="1"/>
  <c r="J34" i="1"/>
  <c r="K25" i="1"/>
  <c r="L25" i="1"/>
  <c r="D26" i="1"/>
  <c r="E26" i="1"/>
  <c r="H26" i="1"/>
  <c r="I26" i="1"/>
  <c r="K26" i="1"/>
  <c r="L26" i="1"/>
  <c r="L21" i="1"/>
  <c r="L27" i="1"/>
  <c r="L28" i="1"/>
  <c r="L29" i="1"/>
  <c r="L30" i="1"/>
  <c r="L31" i="1"/>
  <c r="L32" i="1"/>
  <c r="L33" i="1"/>
  <c r="L34" i="1"/>
  <c r="B14" i="2"/>
  <c r="C27" i="1" s="1"/>
  <c r="D27" i="1"/>
  <c r="E27" i="1"/>
  <c r="H27" i="1"/>
  <c r="I27" i="1"/>
  <c r="K27" i="1"/>
  <c r="D28" i="1"/>
  <c r="E28" i="1"/>
  <c r="H28" i="1"/>
  <c r="I28" i="1"/>
  <c r="K28" i="1"/>
  <c r="D29" i="1"/>
  <c r="E29" i="1"/>
  <c r="H29" i="1"/>
  <c r="I29" i="1"/>
  <c r="K29" i="1"/>
  <c r="D30" i="1"/>
  <c r="D21" i="1"/>
  <c r="D31" i="1"/>
  <c r="D32" i="1"/>
  <c r="D33" i="1"/>
  <c r="D34" i="1"/>
  <c r="E30" i="1"/>
  <c r="H30" i="1"/>
  <c r="E31" i="1"/>
  <c r="H31" i="1"/>
  <c r="I31" i="1"/>
  <c r="K31" i="1"/>
  <c r="E32" i="1"/>
  <c r="H32" i="1"/>
  <c r="I32" i="1"/>
  <c r="K32" i="1"/>
  <c r="E33" i="1"/>
  <c r="H33" i="1"/>
  <c r="I33" i="1"/>
  <c r="K33" i="1"/>
  <c r="E34" i="1"/>
  <c r="H34" i="1"/>
  <c r="I34" i="1"/>
  <c r="K34" i="1"/>
  <c r="A25" i="1"/>
  <c r="A26" i="1"/>
  <c r="A27" i="1"/>
  <c r="A30" i="1"/>
  <c r="A31" i="1"/>
  <c r="A33" i="1"/>
  <c r="A34" i="1"/>
  <c r="E21" i="1"/>
  <c r="H21" i="1"/>
  <c r="I21" i="1"/>
  <c r="K21" i="1"/>
  <c r="D66" i="1"/>
  <c r="D67" i="1" s="1"/>
  <c r="D138" i="1" s="1"/>
  <c r="E66" i="1"/>
  <c r="E67" i="1" s="1"/>
  <c r="E138" i="1" s="1"/>
  <c r="H66" i="1"/>
  <c r="H67" i="1" s="1"/>
  <c r="H138" i="1" s="1"/>
  <c r="I66" i="1"/>
  <c r="I67" i="1" s="1"/>
  <c r="I138" i="1" s="1"/>
  <c r="J66" i="1"/>
  <c r="J67" i="1" s="1"/>
  <c r="J138" i="1" s="1"/>
  <c r="K66" i="1"/>
  <c r="K67" i="1" s="1"/>
  <c r="K138" i="1" s="1"/>
  <c r="L66" i="1"/>
  <c r="L67" i="1" s="1"/>
  <c r="L138" i="1" s="1"/>
  <c r="C85" i="1"/>
  <c r="B62" i="2"/>
  <c r="E62" i="2" s="1"/>
  <c r="B63" i="2"/>
  <c r="E63" i="2" s="1"/>
  <c r="B64" i="2"/>
  <c r="B71" i="2"/>
  <c r="B72" i="2"/>
  <c r="F64" i="2"/>
  <c r="F66" i="2"/>
  <c r="F90" i="1"/>
  <c r="F92" i="1"/>
  <c r="F72" i="2"/>
  <c r="F73" i="2"/>
  <c r="F94" i="1" s="1"/>
  <c r="F80" i="2"/>
  <c r="F101" i="1" s="1"/>
  <c r="G62" i="2"/>
  <c r="G86" i="1" s="1"/>
  <c r="G66" i="2"/>
  <c r="G89" i="1" s="1"/>
  <c r="G90" i="1"/>
  <c r="G91" i="1"/>
  <c r="G92" i="1"/>
  <c r="G93" i="1"/>
  <c r="G73" i="2"/>
  <c r="G94" i="1" s="1"/>
  <c r="G80" i="2"/>
  <c r="G101" i="1" s="1"/>
  <c r="G12" i="2"/>
  <c r="G25" i="1" s="1"/>
  <c r="G13" i="2"/>
  <c r="G26" i="1" s="1"/>
  <c r="G14" i="2"/>
  <c r="G27" i="1" s="1"/>
  <c r="G15" i="2"/>
  <c r="G28" i="1" s="1"/>
  <c r="G29" i="1"/>
  <c r="G18" i="2"/>
  <c r="G31" i="1" s="1"/>
  <c r="G19" i="2"/>
  <c r="G32" i="1" s="1"/>
  <c r="G20" i="2"/>
  <c r="G33" i="1" s="1"/>
  <c r="G21" i="2"/>
  <c r="G34" i="1" s="1"/>
  <c r="F27" i="2"/>
  <c r="F41" i="1" s="1"/>
  <c r="G27" i="2"/>
  <c r="G41" i="1" s="1"/>
  <c r="M27" i="2"/>
  <c r="M41" i="1" s="1"/>
  <c r="F43" i="1"/>
  <c r="G43" i="1"/>
  <c r="M43" i="1"/>
  <c r="F30" i="2"/>
  <c r="G30" i="2"/>
  <c r="G44" i="1" s="1"/>
  <c r="M30" i="2"/>
  <c r="M44" i="1" s="1"/>
  <c r="F31" i="2"/>
  <c r="G31" i="2"/>
  <c r="G45" i="1" s="1"/>
  <c r="M31" i="2"/>
  <c r="M45" i="1" s="1"/>
  <c r="F32" i="2"/>
  <c r="F47" i="1" s="1"/>
  <c r="G32" i="2"/>
  <c r="G47" i="1" s="1"/>
  <c r="M32" i="2"/>
  <c r="M47" i="1" s="1"/>
  <c r="F33" i="2"/>
  <c r="F49" i="1" s="1"/>
  <c r="G33" i="2"/>
  <c r="G49" i="1" s="1"/>
  <c r="M33" i="2"/>
  <c r="M49" i="1" s="1"/>
  <c r="F36" i="2"/>
  <c r="G36" i="2"/>
  <c r="G48" i="1" s="1"/>
  <c r="M36" i="2"/>
  <c r="M48" i="1" s="1"/>
  <c r="F37" i="2"/>
  <c r="F51" i="1" s="1"/>
  <c r="G37" i="2"/>
  <c r="G51" i="1" s="1"/>
  <c r="M37" i="2"/>
  <c r="M51" i="1" s="1"/>
  <c r="F38" i="2"/>
  <c r="F52" i="1" s="1"/>
  <c r="G38" i="2"/>
  <c r="G52" i="1" s="1"/>
  <c r="M38" i="2"/>
  <c r="M52" i="1" s="1"/>
  <c r="F40" i="2"/>
  <c r="F54" i="1" s="1"/>
  <c r="G40" i="2"/>
  <c r="G54" i="1" s="1"/>
  <c r="M40" i="2"/>
  <c r="M54" i="1" s="1"/>
  <c r="F41" i="2"/>
  <c r="G41" i="2"/>
  <c r="G55" i="1" s="1"/>
  <c r="M41" i="2"/>
  <c r="M55" i="1" s="1"/>
  <c r="F57" i="1"/>
  <c r="M57" i="1"/>
  <c r="B34" i="2"/>
  <c r="C46" i="1" s="1"/>
  <c r="F34" i="2"/>
  <c r="G46" i="1" s="1"/>
  <c r="G34" i="2"/>
  <c r="H46" i="1" s="1"/>
  <c r="M34" i="2"/>
  <c r="B28" i="2"/>
  <c r="F28" i="2"/>
  <c r="F42" i="1" s="1"/>
  <c r="G28" i="2"/>
  <c r="G42" i="1" s="1"/>
  <c r="M28" i="2"/>
  <c r="M42" i="1" s="1"/>
  <c r="G50" i="1"/>
  <c r="M50" i="1"/>
  <c r="F44" i="2"/>
  <c r="F58" i="1" s="1"/>
  <c r="G44" i="2"/>
  <c r="G58" i="1" s="1"/>
  <c r="M44" i="2"/>
  <c r="M58" i="1" s="1"/>
  <c r="G83" i="1"/>
  <c r="M91" i="2"/>
  <c r="M83" i="1"/>
  <c r="A83" i="1"/>
  <c r="A85" i="1"/>
  <c r="A86" i="1"/>
  <c r="A87" i="1"/>
  <c r="A89" i="1"/>
  <c r="A90" i="1"/>
  <c r="A91" i="1"/>
  <c r="A92" i="1"/>
  <c r="C74" i="1"/>
  <c r="F74" i="1" s="1"/>
  <c r="J74" i="1" s="1"/>
  <c r="C73" i="1"/>
  <c r="F73" i="1" s="1"/>
  <c r="C72" i="1"/>
  <c r="D72" i="1" s="1"/>
  <c r="A93" i="1"/>
  <c r="A61" i="1"/>
  <c r="A60" i="1"/>
  <c r="A40" i="1"/>
  <c r="F51" i="2"/>
  <c r="F61" i="1"/>
  <c r="F46" i="2"/>
  <c r="F60" i="1" s="1"/>
  <c r="F40" i="1"/>
  <c r="F21" i="2"/>
  <c r="F20" i="2"/>
  <c r="F19" i="2"/>
  <c r="F32" i="1" s="1"/>
  <c r="F18" i="2"/>
  <c r="F29" i="1"/>
  <c r="F15" i="2"/>
  <c r="F14" i="2"/>
  <c r="F13" i="2"/>
  <c r="F26" i="1" s="1"/>
  <c r="F12" i="2"/>
  <c r="B51" i="2"/>
  <c r="C61" i="1"/>
  <c r="B46" i="2"/>
  <c r="B21" i="2"/>
  <c r="E21" i="2" s="1"/>
  <c r="B20" i="2"/>
  <c r="E20" i="2" s="1"/>
  <c r="B19" i="2"/>
  <c r="B18" i="2"/>
  <c r="E18" i="2" s="1"/>
  <c r="B17" i="2"/>
  <c r="C30" i="1" s="1"/>
  <c r="B15" i="2"/>
  <c r="C28" i="1" s="1"/>
  <c r="B13" i="2"/>
  <c r="C26" i="1" s="1"/>
  <c r="B8" i="2"/>
  <c r="E8" i="2" s="1"/>
  <c r="F8" i="2"/>
  <c r="G8" i="2"/>
  <c r="G21" i="1" s="1"/>
  <c r="M8" i="2"/>
  <c r="M21" i="1" s="1"/>
  <c r="B12" i="2"/>
  <c r="E12" i="2" s="1"/>
  <c r="M12" i="2"/>
  <c r="M25" i="1" s="1"/>
  <c r="M13" i="2"/>
  <c r="M26" i="1" s="1"/>
  <c r="M14" i="2"/>
  <c r="M27" i="1" s="1"/>
  <c r="M15" i="2"/>
  <c r="M28" i="1" s="1"/>
  <c r="M29" i="1"/>
  <c r="M18" i="2"/>
  <c r="M31" i="1" s="1"/>
  <c r="M19" i="2"/>
  <c r="M32" i="1" s="1"/>
  <c r="M20" i="2"/>
  <c r="M33" i="1" s="1"/>
  <c r="M21" i="2"/>
  <c r="M34" i="1" s="1"/>
  <c r="G40" i="1"/>
  <c r="M40" i="1"/>
  <c r="G46" i="2"/>
  <c r="G60" i="1" s="1"/>
  <c r="M46" i="2"/>
  <c r="M60" i="1" s="1"/>
  <c r="G61" i="1"/>
  <c r="M61" i="1"/>
  <c r="G51" i="2"/>
  <c r="G66" i="1" s="1"/>
  <c r="G67" i="1" s="1"/>
  <c r="G138" i="1" s="1"/>
  <c r="M51" i="2"/>
  <c r="M66" i="1" s="1"/>
  <c r="M67" i="1" s="1"/>
  <c r="M138" i="1" s="1"/>
  <c r="G72" i="1"/>
  <c r="M72" i="1"/>
  <c r="G73" i="1"/>
  <c r="M73" i="1"/>
  <c r="G74" i="1"/>
  <c r="M74" i="1"/>
  <c r="E139" i="1"/>
  <c r="L126" i="1" l="1"/>
  <c r="L140" i="1" s="1"/>
  <c r="M126" i="1"/>
  <c r="M140" i="1" s="1"/>
  <c r="D126" i="1"/>
  <c r="D140" i="1" s="1"/>
  <c r="M36" i="1"/>
  <c r="M136" i="1" s="1"/>
  <c r="E126" i="1"/>
  <c r="E140" i="1" s="1"/>
  <c r="H126" i="1"/>
  <c r="H140" i="1" s="1"/>
  <c r="I126" i="1"/>
  <c r="J126" i="1"/>
  <c r="G126" i="1"/>
  <c r="G140" i="1" s="1"/>
  <c r="K126" i="1"/>
  <c r="K140" i="1" s="1"/>
  <c r="I140" i="1"/>
  <c r="F66" i="1"/>
  <c r="F67" i="1" s="1"/>
  <c r="F138" i="1" s="1"/>
  <c r="E14" i="2"/>
  <c r="E15" i="2"/>
  <c r="C55" i="1"/>
  <c r="E91" i="2"/>
  <c r="E13" i="2"/>
  <c r="F28" i="1"/>
  <c r="F83" i="1"/>
  <c r="E32" i="2"/>
  <c r="E30" i="2"/>
  <c r="B150" i="1"/>
  <c r="M132" i="1"/>
  <c r="M141" i="1" s="1"/>
  <c r="M75" i="1"/>
  <c r="M139" i="1" s="1"/>
  <c r="D73" i="1"/>
  <c r="F132" i="1"/>
  <c r="C132" i="1" s="1"/>
  <c r="C141" i="1" s="1"/>
  <c r="D74" i="1"/>
  <c r="F72" i="1"/>
  <c r="F75" i="1" s="1"/>
  <c r="B152" i="1" s="1"/>
  <c r="C31" i="1"/>
  <c r="E19" i="2"/>
  <c r="C32" i="1"/>
  <c r="F34" i="1"/>
  <c r="F50" i="1"/>
  <c r="F91" i="1"/>
  <c r="F31" i="1"/>
  <c r="F45" i="1"/>
  <c r="F93" i="1"/>
  <c r="C35" i="1"/>
  <c r="E64" i="2"/>
  <c r="C44" i="1"/>
  <c r="C66" i="1"/>
  <c r="C67" i="1" s="1"/>
  <c r="C138" i="1" s="1"/>
  <c r="F48" i="1"/>
  <c r="C21" i="1"/>
  <c r="C29" i="1"/>
  <c r="C34" i="1"/>
  <c r="E34" i="2"/>
  <c r="F46" i="1" s="1"/>
  <c r="F21" i="1"/>
  <c r="F85" i="1"/>
  <c r="C92" i="1"/>
  <c r="E71" i="2"/>
  <c r="F44" i="1"/>
  <c r="E73" i="2"/>
  <c r="F25" i="1"/>
  <c r="E46" i="2"/>
  <c r="C60" i="1"/>
  <c r="C25" i="1"/>
  <c r="E17" i="2"/>
  <c r="E33" i="2"/>
  <c r="E51" i="2"/>
  <c r="C91" i="1"/>
  <c r="C75" i="1"/>
  <c r="C139" i="1" s="1"/>
  <c r="G75" i="1"/>
  <c r="G139" i="1" s="1"/>
  <c r="G132" i="1"/>
  <c r="G141" i="1" s="1"/>
  <c r="C51" i="1"/>
  <c r="E80" i="2"/>
  <c r="E66" i="2"/>
  <c r="C89" i="1"/>
  <c r="F33" i="1"/>
  <c r="C86" i="1"/>
  <c r="E72" i="2"/>
  <c r="F55" i="1"/>
  <c r="C87" i="1"/>
  <c r="E27" i="2"/>
  <c r="C48" i="1"/>
  <c r="C40" i="1"/>
  <c r="C53" i="1"/>
  <c r="C45" i="1"/>
  <c r="C54" i="1"/>
  <c r="E44" i="2"/>
  <c r="C33" i="1"/>
  <c r="C50" i="1"/>
  <c r="C42" i="1"/>
  <c r="F89" i="1"/>
  <c r="C93" i="1"/>
  <c r="E38" i="2"/>
  <c r="C58" i="1"/>
  <c r="E28" i="2"/>
  <c r="C90" i="1"/>
  <c r="F27" i="1"/>
  <c r="J73" i="1"/>
  <c r="E62" i="1"/>
  <c r="E137" i="1" s="1"/>
  <c r="K62" i="1"/>
  <c r="K137" i="1" s="1"/>
  <c r="D36" i="1"/>
  <c r="D136" i="1" s="1"/>
  <c r="K36" i="1"/>
  <c r="K136" i="1" s="1"/>
  <c r="J36" i="1"/>
  <c r="J136" i="1" s="1"/>
  <c r="H36" i="1"/>
  <c r="H136" i="1" s="1"/>
  <c r="E36" i="1"/>
  <c r="E136" i="1" s="1"/>
  <c r="L36" i="1"/>
  <c r="L136" i="1" s="1"/>
  <c r="I36" i="1"/>
  <c r="I136" i="1" s="1"/>
  <c r="G36" i="1"/>
  <c r="G136" i="1" s="1"/>
  <c r="J62" i="1"/>
  <c r="J137" i="1" s="1"/>
  <c r="G62" i="1"/>
  <c r="G137" i="1" s="1"/>
  <c r="M62" i="1"/>
  <c r="M137" i="1" s="1"/>
  <c r="B149" i="1"/>
  <c r="H62" i="1"/>
  <c r="H137" i="1" s="1"/>
  <c r="D62" i="1"/>
  <c r="D137" i="1" s="1"/>
  <c r="L62" i="1"/>
  <c r="L137" i="1" s="1"/>
  <c r="I62" i="1"/>
  <c r="I137" i="1" s="1"/>
  <c r="C126" i="1" l="1"/>
  <c r="C140" i="1" s="1"/>
  <c r="F126" i="1"/>
  <c r="F140" i="1" s="1"/>
  <c r="F36" i="1"/>
  <c r="F136" i="1" s="1"/>
  <c r="C36" i="1"/>
  <c r="J140" i="1"/>
  <c r="J141" i="1"/>
  <c r="J72" i="1"/>
  <c r="J75" i="1" s="1"/>
  <c r="J139" i="1" s="1"/>
  <c r="D75" i="1"/>
  <c r="D139" i="1" s="1"/>
  <c r="D142" i="1" s="1"/>
  <c r="F141" i="1"/>
  <c r="C136" i="1"/>
  <c r="F62" i="1"/>
  <c r="F137" i="1" s="1"/>
  <c r="C62" i="1"/>
  <c r="C137" i="1" s="1"/>
  <c r="K142" i="1"/>
  <c r="K144" i="1" s="1"/>
  <c r="E142" i="1"/>
  <c r="H142" i="1"/>
  <c r="H144" i="1" s="1"/>
  <c r="L142" i="1"/>
  <c r="L144" i="1" s="1"/>
  <c r="I142" i="1"/>
  <c r="I144" i="1" s="1"/>
  <c r="J142" i="1" l="1"/>
  <c r="J144" i="1" s="1"/>
  <c r="B153" i="1"/>
  <c r="F139" i="1"/>
  <c r="F142" i="1" s="1"/>
  <c r="F144" i="1" s="1"/>
  <c r="C142" i="1"/>
  <c r="C144" i="1" s="1"/>
  <c r="M142" i="1"/>
  <c r="M144" i="1" s="1"/>
  <c r="G142" i="1"/>
  <c r="G144" i="1" s="1"/>
  <c r="N144" i="1" l="1"/>
  <c r="B151" i="1" s="1"/>
</calcChain>
</file>

<file path=xl/sharedStrings.xml><?xml version="1.0" encoding="utf-8"?>
<sst xmlns="http://schemas.openxmlformats.org/spreadsheetml/2006/main" count="1305" uniqueCount="480">
  <si>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</si>
  <si>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</si>
  <si>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</si>
  <si>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</si>
  <si>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</si>
  <si>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</si>
  <si>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</si>
  <si>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</si>
  <si>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</si>
  <si>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</si>
  <si>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</si>
  <si>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</si>
  <si>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</si>
  <si>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</si>
  <si>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</si>
  <si>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</si>
  <si>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</si>
  <si>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</si>
  <si>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</si>
  <si>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</si>
  <si>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</si>
  <si>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</si>
  <si>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278 Inf. Structures &amp; S/W Eng.</t>
  </si>
  <si>
    <t>ELEC 280 Fund. of Electromagnetics</t>
  </si>
  <si>
    <t>ELEC 353 Electronics II</t>
  </si>
  <si>
    <t>ELEC 371 Microprocessor Systems</t>
  </si>
  <si>
    <t>ELEC 326 Probability</t>
  </si>
  <si>
    <t>Subtotal program core - 2nd/3rd year</t>
  </si>
  <si>
    <t>Complementary studies electives</t>
  </si>
  <si>
    <t>Subtotal complementary studies</t>
  </si>
  <si>
    <t>Technical electives - 3rd/4th year</t>
  </si>
  <si>
    <t>ELEC 451 Integ. Circuit Engineering</t>
  </si>
  <si>
    <t>ELEC 461 Digital Communications</t>
  </si>
  <si>
    <t>ELEC 464 Wireless Communications</t>
  </si>
  <si>
    <t>ELEC 470 Comp. Sys. Architecture</t>
  </si>
  <si>
    <t>Subtotal tech. electives - 3rd/4th year</t>
  </si>
  <si>
    <t>Difference</t>
  </si>
  <si>
    <t>Program summary</t>
  </si>
  <si>
    <t>Program core - 2nd/3rd year</t>
  </si>
  <si>
    <t>Total for program</t>
  </si>
  <si>
    <t>Requirements for program</t>
  </si>
  <si>
    <t>Queen's University</t>
  </si>
  <si>
    <t>Department of Electrical and Computer Engineering</t>
  </si>
  <si>
    <t>Summary Spreadsheet for Degree Requirements</t>
  </si>
  <si>
    <t>Name of Student:</t>
  </si>
  <si>
    <t>The 'flag' column is used to indicate either successful completion of a course or elective selection of a course.</t>
  </si>
  <si>
    <t>Errors from additional checks</t>
  </si>
  <si>
    <t>(if any)</t>
  </si>
  <si>
    <t>Ý</t>
  </si>
  <si>
    <t>(fill in course number/name/credit)</t>
  </si>
  <si>
    <t>Technical core - 4th year</t>
  </si>
  <si>
    <t>Subtotal technical core - 4th year</t>
  </si>
  <si>
    <t>Computer Engineering</t>
  </si>
  <si>
    <t>ELEC 270 Discrete Mathematics</t>
  </si>
  <si>
    <t>ELEC 377 Operating Systems</t>
  </si>
  <si>
    <t>ELEC 374 Digital Systems Engineering</t>
  </si>
  <si>
    <r>
      <t xml:space="preserve">Choose </t>
    </r>
    <r>
      <rPr>
        <i/>
        <u/>
        <sz val="10"/>
        <color indexed="8"/>
        <rFont val="Arial"/>
        <family val="2"/>
      </rPr>
      <t>one</t>
    </r>
    <r>
      <rPr>
        <i/>
        <sz val="10"/>
        <color indexed="8"/>
        <rFont val="Arial"/>
        <family val="2"/>
      </rPr>
      <t xml:space="preserve"> of the following courses:</t>
    </r>
  </si>
  <si>
    <t>ELEC 498 Comp. Eng. Project</t>
  </si>
  <si>
    <t>Total check</t>
  </si>
  <si>
    <t>Computer Engineering Program</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</si>
  <si>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</si>
  <si>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</si>
  <si>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</si>
  <si>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</si>
  <si>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 xml:space="preserve"> -- a maximum of 108 Comp Studies AU's will be counted toward total AU requirements</t>
  </si>
  <si>
    <t>This sheet is the source of the unit data for the main sheet; the information here must not be modified!</t>
  </si>
  <si>
    <t>For a full-year course revise the Credit column entry from 36 to 72</t>
  </si>
  <si>
    <t>ELEC 390  Elect./Comp. Eng. Design</t>
  </si>
  <si>
    <t xml:space="preserve">APSC 221 Eng. Economics </t>
  </si>
  <si>
    <t>ELEC 497 Research Project</t>
  </si>
  <si>
    <t>SOFT 437 Performance Analysis</t>
  </si>
  <si>
    <t>SOFT 423 Software Requirements</t>
  </si>
  <si>
    <t>CalcAU</t>
  </si>
  <si>
    <t>ENPH 336 Solid State Devices</t>
  </si>
  <si>
    <t>CMPE 457 Image Proc. &amp; Comp. Vision</t>
  </si>
  <si>
    <t>CMPE 458 Prog. Language Processors</t>
  </si>
  <si>
    <t>CMPE 204 Logic for Computing Science</t>
  </si>
  <si>
    <t>CMPE 322 Software Architecture</t>
  </si>
  <si>
    <t>CMPE 422 Formal Methods in Soft. Eng.</t>
  </si>
  <si>
    <t>CMPE 432 Advanced Database Systems</t>
  </si>
  <si>
    <t>CMPE 454 Computer Graphics</t>
  </si>
  <si>
    <t>CMPE 223 Software Specifications</t>
  </si>
  <si>
    <t>ELEC 409 Bioinformatic Analytics</t>
  </si>
  <si>
    <t>CMPE 327 Software Quality Assurance</t>
  </si>
  <si>
    <t>CMPE 325 Human Computer Interaction</t>
  </si>
  <si>
    <t>ELEC 431 Power Electronics</t>
  </si>
  <si>
    <t>ELEC 324 Discrete-Time Sig&amp;Sys</t>
  </si>
  <si>
    <t>ELEC 408 Biomedical Signal &amp; Image</t>
  </si>
  <si>
    <t>ELEC 421 DSP: Filters &amp; Sys Design</t>
  </si>
  <si>
    <t xml:space="preserve"> </t>
  </si>
  <si>
    <t>Date Revised</t>
  </si>
  <si>
    <t>&lt;Enter name here&gt;</t>
  </si>
  <si>
    <t>&lt;Date and initials of reviewer&gt;</t>
  </si>
  <si>
    <t>Math+NS</t>
  </si>
  <si>
    <t>NS</t>
  </si>
  <si>
    <t>ELEC 373 Computer Networks I</t>
  </si>
  <si>
    <t>CMPE 452 Neural &amp; Genetic Comp.</t>
  </si>
  <si>
    <t>APSC 182 Applied Eng. Mechanics</t>
  </si>
  <si>
    <t>APSC 111 Physics I</t>
  </si>
  <si>
    <t>APSC 112 Physics II</t>
  </si>
  <si>
    <t>APSC 132 Chemistry and its Applic.</t>
  </si>
  <si>
    <t>APSC 151 Eng. Geology &amp; the Biosphere</t>
  </si>
  <si>
    <t>APSC 162 Eng. Graphics</t>
  </si>
  <si>
    <t>APSC 174 Intro to Linear Algebra</t>
  </si>
  <si>
    <t>ELEC 279 Intro to Obj.-Oriented Progr.</t>
  </si>
  <si>
    <t>ELEC 425 Machine Learning &amp; Deep Learning</t>
  </si>
  <si>
    <t>ELEC 372 Numerical Methods &amp; Optim</t>
  </si>
  <si>
    <t>CMPE 251 Data Analytics</t>
  </si>
  <si>
    <t>CMPE 351 Advanced Data Analytics</t>
  </si>
  <si>
    <t>ELEC 224 Continuous-Time Sig&amp;Sys</t>
  </si>
  <si>
    <t>APSC 400 Tech., Eng'g &amp; Mgt (TEAM)</t>
  </si>
  <si>
    <t>APSC 401 Interdisciplinary Projects</t>
  </si>
  <si>
    <t>ELEC 473 Crytography and Network Security</t>
  </si>
  <si>
    <t xml:space="preserve">APSC 303 Professional Internship, Winter </t>
  </si>
  <si>
    <t>ELEC 472 Artificial Inlelligence</t>
  </si>
  <si>
    <t>Program core - 4th year</t>
  </si>
  <si>
    <t>If values other than '0' or '1' are used, or if an entry is blank, the error is shown in red.</t>
  </si>
  <si>
    <t>The entry in the 'flag' column must be '0' to exclude a course or '1' to include a course when summing accreditation units.</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</si>
  <si>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</si>
  <si>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</si>
  <si>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</si>
  <si>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</si>
  <si>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</si>
  <si>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</si>
  <si>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</si>
  <si>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</si>
  <si>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APSC 100</t>
  </si>
  <si>
    <t xml:space="preserve">Engineering Practice l </t>
  </si>
  <si>
    <t>FW</t>
  </si>
  <si>
    <t>REQUIRED FOR 2ND YEAR</t>
  </si>
  <si>
    <t>APSC 111</t>
  </si>
  <si>
    <t xml:space="preserve">Physics I </t>
  </si>
  <si>
    <t>F</t>
  </si>
  <si>
    <t>APSC 131</t>
  </si>
  <si>
    <t xml:space="preserve">Chemistry and Materials </t>
  </si>
  <si>
    <t>MNTC 313</t>
  </si>
  <si>
    <t>Introduction to Programming</t>
  </si>
  <si>
    <t>APSC 151</t>
  </si>
  <si>
    <t xml:space="preserve">Earth Systems Engineering </t>
  </si>
  <si>
    <t>APSC 171</t>
  </si>
  <si>
    <t>Calculus I</t>
  </si>
  <si>
    <t>APSC 112</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</si>
  <si>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</si>
  <si>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</si>
  <si>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</si>
  <si>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</si>
  <si>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</si>
  <si>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</si>
  <si>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</si>
  <si>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</si>
  <si>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</si>
  <si>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</si>
  <si>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</si>
  <si>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</si>
  <si>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</si>
  <si>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</si>
  <si>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N/A</t>
  </si>
  <si>
    <t>PREREQUISITE FOR APSC 200</t>
  </si>
  <si>
    <t>UNITS</t>
  </si>
  <si>
    <t>YEAR 2 CORE</t>
  </si>
  <si>
    <t>APSC 200</t>
  </si>
  <si>
    <t>Engineering Design and Practice II</t>
  </si>
  <si>
    <t>APSC 100 or APSC 103; APSC 199 (COREQ: APSC 293)</t>
  </si>
  <si>
    <t>APSC 293</t>
  </si>
  <si>
    <t>Engineering Communications</t>
  </si>
  <si>
    <t>APSC 100 or APSC 103; (COREQ: APSC 200)</t>
  </si>
  <si>
    <t>ELEC 221</t>
  </si>
  <si>
    <t>Electric Circuits</t>
  </si>
  <si>
    <t xml:space="preserve"> APSC 112 or APSC 114, APSC 171, APSC 172, APSC 174 (COREQ:MTHE 235)</t>
  </si>
  <si>
    <t>ELEC 252</t>
  </si>
  <si>
    <t xml:space="preserve">Electronics I </t>
  </si>
  <si>
    <t xml:space="preserve"> ELEC 221 (COREQ: ELEC 280, ELEC 299)</t>
  </si>
  <si>
    <t>ELEC 270</t>
  </si>
  <si>
    <t>Discrete Mathematics with Computer Engineering Applications</t>
  </si>
  <si>
    <t>ELEC 271</t>
  </si>
  <si>
    <t>Digital Systems</t>
  </si>
  <si>
    <t xml:space="preserve">APSC 171, APSC 172, APSC 174 </t>
  </si>
  <si>
    <t>ELEC 274</t>
  </si>
  <si>
    <t>Computer Architecture</t>
  </si>
  <si>
    <t>ELEC 278</t>
  </si>
  <si>
    <t>Fundamentals of Information Structures</t>
  </si>
  <si>
    <t>ELEC 279</t>
  </si>
  <si>
    <t>Introduction to Object Oriented Programming</t>
  </si>
  <si>
    <t>ELEC 280</t>
  </si>
  <si>
    <t>Fundamentals of Electromagnetics</t>
  </si>
  <si>
    <t>YEAR 3 CORE</t>
  </si>
  <si>
    <t>CMPE 365</t>
  </si>
  <si>
    <t>ELEC 326</t>
  </si>
  <si>
    <t>Probability and Random Processes</t>
  </si>
  <si>
    <t xml:space="preserve">APSC 171 </t>
  </si>
  <si>
    <t>ELEC 371</t>
  </si>
  <si>
    <t>Microprocessor Interfacing and Embedded Systems</t>
  </si>
  <si>
    <t xml:space="preserve">ELEC 271, ELEC 274 </t>
  </si>
  <si>
    <t>ELEC 373</t>
  </si>
  <si>
    <t>Computer Networks</t>
  </si>
  <si>
    <t xml:space="preserve">ELEC 326, ELEC 274
</t>
  </si>
  <si>
    <t>CISC 435</t>
  </si>
  <si>
    <t>ELEC 374</t>
  </si>
  <si>
    <t>Digital Systems Engineering</t>
  </si>
  <si>
    <t>ELEC 252, ELEC 271, ELEC 274</t>
  </si>
  <si>
    <t>ELEC 377</t>
  </si>
  <si>
    <t>Operating Systems</t>
  </si>
  <si>
    <t>CMPE 324</t>
  </si>
  <si>
    <t>ELEC 390</t>
  </si>
  <si>
    <t>Principles of Design and Development</t>
  </si>
  <si>
    <t>Successful completion of 3d year fall term courses</t>
  </si>
  <si>
    <t>ELEC 278, ELEC 270 </t>
  </si>
  <si>
    <t>APSC 221</t>
  </si>
  <si>
    <t>Economics and Business Practices in Engineering</t>
  </si>
  <si>
    <t>F/W/S</t>
  </si>
  <si>
    <t>33.75 or 32.75</t>
  </si>
  <si>
    <t>YEAR 4 CORE</t>
  </si>
  <si>
    <t>TERM</t>
  </si>
  <si>
    <t>PREREQUISITES</t>
  </si>
  <si>
    <t xml:space="preserve">Electrical Engineering Design Project </t>
  </si>
  <si>
    <t xml:space="preserve"> ELEC 324, ELEC 326, ELEC 353, ELEC 371, ELEC 372, ELEC 381, ELEC 390</t>
  </si>
  <si>
    <t>or</t>
  </si>
  <si>
    <t>APSC 480</t>
  </si>
  <si>
    <t>Optional course instead of ELEC 490*. Requires approved substitution.</t>
  </si>
  <si>
    <t>COMPLEMENTARY STUDIES</t>
  </si>
  <si>
    <t>TECHNICAL ELECTIVES (3rd/ 4th year)</t>
  </si>
  <si>
    <t>*Chose at least five elective courses at level 400</t>
  </si>
  <si>
    <t>*Chose at least three elective courese from List B</t>
  </si>
  <si>
    <t>FOR FULL COURSE DESCRIPTIONS and REQUIREMENTS, REFER TO THE FEAS ACADEMIC CALENDAR</t>
  </si>
  <si>
    <t>LIST A</t>
  </si>
  <si>
    <t>P.ENG</t>
  </si>
  <si>
    <t>ELEC 224</t>
  </si>
  <si>
    <t>Continuous-Time Sig&amp;Sys</t>
  </si>
  <si>
    <t>ELEC 324</t>
  </si>
  <si>
    <t>Discrete-Time Sig&amp;Sys</t>
  </si>
  <si>
    <t>ELEC 353</t>
  </si>
  <si>
    <t>Electronics II</t>
  </si>
  <si>
    <t xml:space="preserve">ELEC 252 </t>
  </si>
  <si>
    <t>ELEC 372</t>
  </si>
  <si>
    <t>Numerical Methods &amp; Optim</t>
  </si>
  <si>
    <t>ELEC 408</t>
  </si>
  <si>
    <t>Biomedical Signal &amp; Image</t>
  </si>
  <si>
    <t>N/O</t>
  </si>
  <si>
    <t>ELEC 409</t>
  </si>
  <si>
    <t>Bioinformatic Analytics</t>
  </si>
  <si>
    <t>ELEC 421</t>
  </si>
  <si>
    <t>DSP: Filters &amp; Sys Design</t>
  </si>
  <si>
    <t>ELEC 324, ELEC 326</t>
  </si>
  <si>
    <t>ELEC 425</t>
  </si>
  <si>
    <t>Machine Learning &amp; Deep Learning</t>
  </si>
  <si>
    <t>ELEC 278, ELEC 326</t>
  </si>
  <si>
    <t>CMPE 452 </t>
  </si>
  <si>
    <t>ELEC 431</t>
  </si>
  <si>
    <t>Power Electronics</t>
  </si>
  <si>
    <t>ELEC 443</t>
  </si>
  <si>
    <t>Control Systems I</t>
  </si>
  <si>
    <t>Introduction to Robotics</t>
  </si>
  <si>
    <t>ELEC 451</t>
  </si>
  <si>
    <t>Integ. Circuit Engineering</t>
  </si>
  <si>
    <t>ELEC 252 , ELEC 271 </t>
  </si>
  <si>
    <t>ELEC 461</t>
  </si>
  <si>
    <t>Digital Communications</t>
  </si>
  <si>
    <t>ELEC 464</t>
  </si>
  <si>
    <t>Wireless Communications</t>
  </si>
  <si>
    <t>ELEC 470</t>
  </si>
  <si>
    <t>Comp. Sys. Architecture</t>
  </si>
  <si>
    <t>ELEC 371, ELEC 274</t>
  </si>
  <si>
    <t>ELEC 472</t>
  </si>
  <si>
    <t>Artificial Inlelligence</t>
  </si>
  <si>
    <t xml:space="preserve">ELEC 278, ELEC 326 </t>
  </si>
  <si>
    <t>ELEC 473</t>
  </si>
  <si>
    <t>Crytography and Network Security</t>
  </si>
  <si>
    <t>ELEC 373, ELEC 270</t>
  </si>
  <si>
    <t>ELEC 474</t>
  </si>
  <si>
    <t>CMPE 457</t>
  </si>
  <si>
    <t>ELEC 497</t>
  </si>
  <si>
    <t>Research Project</t>
  </si>
  <si>
    <t>TBD</t>
  </si>
  <si>
    <t>FW/S</t>
  </si>
  <si>
    <t>SOFT 423</t>
  </si>
  <si>
    <t>Software Requirements</t>
  </si>
  <si>
    <t>CMPE 223, and CMPE 322 as a co-req</t>
  </si>
  <si>
    <t>SOFT 437</t>
  </si>
  <si>
    <t>Performance Analysis</t>
  </si>
  <si>
    <t>LIST B</t>
  </si>
  <si>
    <t>CMPE 204</t>
  </si>
  <si>
    <t>Logic for Computing Science</t>
  </si>
  <si>
    <t>F/W</t>
  </si>
  <si>
    <t>CMPE 320</t>
  </si>
  <si>
    <t>CMPE 251</t>
  </si>
  <si>
    <t>Data Analytics</t>
  </si>
  <si>
    <t>first year courses</t>
  </si>
  <si>
    <t>CMPE 322</t>
  </si>
  <si>
    <t xml:space="preserve"> Software Architecture</t>
  </si>
  <si>
    <t>ELEC 270, ELEC 278 </t>
  </si>
  <si>
    <t>CMPE 325</t>
  </si>
  <si>
    <t xml:space="preserve"> Human Computer Interaction</t>
  </si>
  <si>
    <t>ELEC 278 </t>
  </si>
  <si>
    <t>CMPE 327</t>
  </si>
  <si>
    <t xml:space="preserve"> Software Quality Assurance</t>
  </si>
  <si>
    <t>ELEC 279 </t>
  </si>
  <si>
    <t>CMPE 332</t>
  </si>
  <si>
    <t xml:space="preserve"> Database Systems</t>
  </si>
  <si>
    <t>ELEC 278, ELEC 270</t>
  </si>
  <si>
    <t>CMPE 351</t>
  </si>
  <si>
    <t>Advanced Data Analytics</t>
  </si>
  <si>
    <t>CMPE 422</t>
  </si>
  <si>
    <t>Formal Methods in Soft. Eng.</t>
  </si>
  <si>
    <t>CMPE 204 (CISC 204), CMPE 223 (CISC 223)</t>
  </si>
  <si>
    <t>CMPE 434</t>
  </si>
  <si>
    <t>Distributed Systems</t>
  </si>
  <si>
    <t xml:space="preserve">CMPE 452 </t>
  </si>
  <si>
    <t>Neural &amp; Genetic Comp.</t>
  </si>
  <si>
    <t xml:space="preserve">ELEC 278 </t>
  </si>
  <si>
    <t>CMPE 454</t>
  </si>
  <si>
    <t>Computer Graphics</t>
  </si>
  <si>
    <t>Image Proc. &amp; Comp. Vision</t>
  </si>
  <si>
    <t xml:space="preserve">Any first-year algebra course, any first-year calculus course, ELEC 278  </t>
  </si>
  <si>
    <t>CMPE 458</t>
  </si>
  <si>
    <t>Prog. Language Processors</t>
  </si>
  <si>
    <t xml:space="preserve">ELEC 279, ELEC 274 </t>
  </si>
  <si>
    <t>ENPH 336</t>
  </si>
  <si>
    <t>Solid State Devices</t>
  </si>
  <si>
    <t>ELEC 252, ELEC 280</t>
  </si>
  <si>
    <t>APSC 303</t>
  </si>
  <si>
    <t>Professional Internship (QUIP)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</si>
  <si>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</si>
  <si>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</si>
  <si>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</si>
  <si>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</si>
  <si>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</si>
  <si>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</si>
  <si>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</si>
  <si>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*Chose at least 3 courses that satisfy the criteria for qualified ES &amp; ED AUs (EIT/ P.Eng. Instructor)</t>
  </si>
  <si>
    <t>APSC 400, APSC 381</t>
  </si>
  <si>
    <t>APSC 143</t>
  </si>
  <si>
    <t>APSC 112 or APSC 114, APSC 171, APSC 172, APSC 174 (COREQ: ELEC 252, ELEC 299)</t>
  </si>
  <si>
    <t xml:space="preserve">APSC 143 or MNTC 313, ELEC 278 </t>
  </si>
  <si>
    <t xml:space="preserve">APSC 143 or MNTC 313 </t>
  </si>
  <si>
    <t>ELEC 274, ELEC 278</t>
  </si>
  <si>
    <t>*Complete three complementary studies courses throughout your program (9 credits)</t>
  </si>
  <si>
    <t>*At least one of the courses must be from Complementary Studies List A (H&amp;SS)</t>
  </si>
  <si>
    <t xml:space="preserve">APSC 143 or MNTC 313, APSC 174, MTHE 235  </t>
  </si>
  <si>
    <t>APSC 174, ELEC 224, ELEC 326</t>
  </si>
  <si>
    <t>ELEC 224 and ELEC 324 </t>
  </si>
  <si>
    <t>ELEC 224 ,ELEC 324 , ELEC 326 </t>
  </si>
  <si>
    <t>completion of third year courses</t>
  </si>
  <si>
    <t>COMPUTER ENGINEERING PROGRAM SUMMARY (Class of 2025)</t>
  </si>
  <si>
    <t>APSC 143 Intro to Comp. Progr.</t>
  </si>
  <si>
    <t>APSC 143 or MNTC 313, ELEC 271</t>
  </si>
  <si>
    <t>MTHE 225</t>
  </si>
  <si>
    <t>ELEC 376 Software Dev. Methodology</t>
  </si>
  <si>
    <t>ELEC 379 Algorithms with Eng. App.</t>
  </si>
  <si>
    <t xml:space="preserve">ELEC 345 Sensor Fabrication Technologies </t>
  </si>
  <si>
    <t>ELEC 475 Computer Vision with Deep Learning</t>
  </si>
  <si>
    <t>ELEC 477 Distributed Systems</t>
  </si>
  <si>
    <r>
      <t>ELEC 376</t>
    </r>
    <r>
      <rPr>
        <sz val="10"/>
        <color rgb="FFFF0000"/>
        <rFont val="Arial"/>
        <family val="2"/>
      </rPr>
      <t>*</t>
    </r>
  </si>
  <si>
    <t>* If both ELEC 376 and CMPE 223 completed, then CMPE 223 will count towards a Tech Elective List B.</t>
  </si>
  <si>
    <t xml:space="preserve">ELEC 379 </t>
  </si>
  <si>
    <t>Algorithms with Engineering Applications</t>
  </si>
  <si>
    <t>ELEC 345</t>
  </si>
  <si>
    <t>Sensor Fabrication Technology</t>
  </si>
  <si>
    <t>ELEC 221. ELEC 271, ELEC 252</t>
  </si>
  <si>
    <t>ELEC 475</t>
  </si>
  <si>
    <t>Computer Vision with Deep Learning</t>
  </si>
  <si>
    <t>CISC 473</t>
  </si>
  <si>
    <t>ELEC 477</t>
  </si>
  <si>
    <t>ELEC 373, ELEC 377</t>
  </si>
  <si>
    <t>MREN 348</t>
  </si>
  <si>
    <t>ELEC 498</t>
  </si>
  <si>
    <t>P.Eng</t>
  </si>
  <si>
    <t>Cont.-Time Signals &amp; Systems</t>
  </si>
  <si>
    <t>Sensor Fabrication Technologies</t>
  </si>
  <si>
    <t>Linear Control Systems</t>
  </si>
  <si>
    <t>Eng. License</t>
  </si>
  <si>
    <t>EIT</t>
  </si>
  <si>
    <t>Cryptography and Network Security</t>
  </si>
  <si>
    <t xml:space="preserve"> CMPE 204</t>
  </si>
  <si>
    <t xml:space="preserve"> CMPE 223</t>
  </si>
  <si>
    <t>Software Specifications</t>
  </si>
  <si>
    <t xml:space="preserve"> CMPE 322</t>
  </si>
  <si>
    <t>CMPE 330</t>
  </si>
  <si>
    <t xml:space="preserve"> CMPE 325</t>
  </si>
  <si>
    <t xml:space="preserve"> CMPE 332</t>
  </si>
  <si>
    <t xml:space="preserve"> CMPE 351</t>
  </si>
  <si>
    <t xml:space="preserve"> CMPE 454</t>
  </si>
  <si>
    <t xml:space="preserve"> CMPE 458</t>
  </si>
  <si>
    <t xml:space="preserve"> SOFT 423</t>
  </si>
  <si>
    <t>ELEC 278 or CISC 235</t>
  </si>
  <si>
    <r>
      <t>CMPE 223</t>
    </r>
    <r>
      <rPr>
        <sz val="10"/>
        <color rgb="FFC00000"/>
        <rFont val="Arial"/>
        <family val="2"/>
      </rPr>
      <t>*</t>
    </r>
  </si>
  <si>
    <r>
      <t xml:space="preserve">*Counting required core courses and elective courses in all four years, result in a total of no fewer than </t>
    </r>
    <r>
      <rPr>
        <b/>
        <sz val="10"/>
        <color rgb="FFC00000"/>
        <rFont val="Arial"/>
        <family val="2"/>
      </rPr>
      <t xml:space="preserve">157.5 </t>
    </r>
    <r>
      <rPr>
        <sz val="10"/>
        <color theme="1"/>
        <rFont val="Arial"/>
        <family val="2"/>
      </rPr>
      <t>credits for the complete program.</t>
    </r>
  </si>
  <si>
    <t>Software Development Methodology OR</t>
  </si>
  <si>
    <t>APSC 101 Eng Design &amp; Practice</t>
  </si>
  <si>
    <t>APSC 102 Experimentation</t>
  </si>
  <si>
    <t>APSC 103 Eng Client-based Design Project</t>
  </si>
  <si>
    <t>APSC 199 EPT</t>
  </si>
  <si>
    <t>CE - Class of 2026</t>
  </si>
  <si>
    <t>ELEC 292 Intro to Data Science</t>
  </si>
  <si>
    <t>ELEC 290 ECE Design and Practice</t>
  </si>
  <si>
    <t>ELEC 290</t>
  </si>
  <si>
    <t>Electrical and Computer Eng. Design &amp; Practice</t>
  </si>
  <si>
    <t>ELEC 292</t>
  </si>
  <si>
    <t>Introduction to Data Science</t>
  </si>
  <si>
    <t>APSC 200, APSC 293</t>
  </si>
  <si>
    <t>MTHE 235</t>
  </si>
  <si>
    <t>Differential Equations (*OR MTHE 225)</t>
  </si>
  <si>
    <t xml:space="preserve">MTHE 235 Diff. Eq. </t>
  </si>
  <si>
    <t>ELEC 476 Soft Eng for Social Good</t>
  </si>
  <si>
    <t>ELEC 471 Safety Critical Soft Eng.</t>
  </si>
  <si>
    <t>ELEC 446</t>
  </si>
  <si>
    <t>Mobile Robotics</t>
  </si>
  <si>
    <t>ELEC 471</t>
  </si>
  <si>
    <t>ELEC 476</t>
  </si>
  <si>
    <t>Safety Critical Soft Eng.</t>
  </si>
  <si>
    <t>Fall 2024</t>
  </si>
  <si>
    <t>Winter 2025</t>
  </si>
  <si>
    <t>ELEC 221, MTHE 235</t>
  </si>
  <si>
    <t>ELEC 323 or ELEC 224</t>
  </si>
  <si>
    <t>ELEC 323</t>
  </si>
  <si>
    <t>Soft. Eng. for Social Good</t>
  </si>
  <si>
    <t>Discrete-Time Signals &amp; Systems</t>
  </si>
  <si>
    <t xml:space="preserve"> P.Eng</t>
  </si>
  <si>
    <t>Numerical Methods and Optimization</t>
  </si>
  <si>
    <t>ELEC 376</t>
  </si>
  <si>
    <t>Digital Signal Processing: Filters and Syst.</t>
  </si>
  <si>
    <t>ELEC 425*</t>
  </si>
  <si>
    <t>Computer Syst. Architecture</t>
  </si>
  <si>
    <t>Artificial Intelligence</t>
  </si>
  <si>
    <t>Safety Critical Software Engineering</t>
  </si>
  <si>
    <t xml:space="preserve"> EIT</t>
  </si>
  <si>
    <r>
      <t xml:space="preserve">Software Dev. Methodology </t>
    </r>
    <r>
      <rPr>
        <sz val="12"/>
        <color rgb="FF002451"/>
        <rFont val="Calibri"/>
        <family val="2"/>
      </rPr>
      <t>(</t>
    </r>
    <r>
      <rPr>
        <i/>
        <sz val="12"/>
        <color rgb="FF7030A0"/>
        <rFont val="Calibri"/>
        <family val="2"/>
      </rPr>
      <t>Opt. Core</t>
    </r>
    <r>
      <rPr>
        <sz val="12"/>
        <color rgb="FF002451"/>
        <rFont val="Calibri"/>
        <family val="2"/>
      </rPr>
      <t>)</t>
    </r>
  </si>
  <si>
    <r>
      <t> </t>
    </r>
    <r>
      <rPr>
        <i/>
        <sz val="12"/>
        <color rgb="FF843C0C"/>
        <rFont val="Calibri"/>
        <family val="2"/>
      </rPr>
      <t>Courses that require CE core prerequisites only</t>
    </r>
  </si>
  <si>
    <t xml:space="preserve"> Logic for Computing Science</t>
  </si>
  <si>
    <t xml:space="preserve"> Data Analytics</t>
  </si>
  <si>
    <t xml:space="preserve"> Computer-Integrated Surgery</t>
  </si>
  <si>
    <t xml:space="preserve"> Human-Computer Interaction</t>
  </si>
  <si>
    <t xml:space="preserve"> Formal Methods in Soft. Eng.</t>
  </si>
  <si>
    <t xml:space="preserve"> Database Management Systems</t>
  </si>
  <si>
    <t>CMPE 452*</t>
  </si>
  <si>
    <t xml:space="preserve"> Neural and Genetic Computing</t>
  </si>
  <si>
    <t xml:space="preserve"> Advanced Data Analytics</t>
  </si>
  <si>
    <t xml:space="preserve"> Image Processing &amp; Comp. Vision</t>
  </si>
  <si>
    <t xml:space="preserve"> Comp. Graphics </t>
  </si>
  <si>
    <t xml:space="preserve"> Program. Language Processors</t>
  </si>
  <si>
    <t xml:space="preserve"> S/W Requirements</t>
  </si>
  <si>
    <r>
      <t xml:space="preserve"> Software Specifications (</t>
    </r>
    <r>
      <rPr>
        <i/>
        <sz val="12"/>
        <color rgb="FF7030A0"/>
        <rFont val="Calibri"/>
        <family val="2"/>
      </rPr>
      <t>Opt. Core</t>
    </r>
    <r>
      <rPr>
        <sz val="12"/>
        <color rgb="FF002451"/>
        <rFont val="Calibri"/>
        <family val="2"/>
      </rPr>
      <t>)</t>
    </r>
  </si>
  <si>
    <r>
      <t>*</t>
    </r>
    <r>
      <rPr>
        <i/>
        <sz val="10"/>
        <color rgb="FF000000"/>
        <rFont val="Open Sans"/>
        <family val="2"/>
      </rPr>
      <t xml:space="preserve">ELEC 425 and CMPE 452 are exclusions; only one course from the pair counts toward the degree requirements. </t>
    </r>
  </si>
  <si>
    <t>ELEC 376 and CMPE 223 are Optional Core; if both are completed – CMPE 223 counts toward a List B elective.</t>
  </si>
  <si>
    <t>ELEC xxx</t>
  </si>
  <si>
    <r>
      <t xml:space="preserve">The Queen's School of Computing </t>
    </r>
    <r>
      <rPr>
        <i/>
        <sz val="12"/>
        <rFont val="Arial"/>
        <family val="2"/>
      </rPr>
      <t>(non-P.Eng courses only)</t>
    </r>
  </si>
  <si>
    <t>MECH 456</t>
  </si>
  <si>
    <t>MREN 348/
ELEC 448</t>
  </si>
  <si>
    <r>
      <t>Introduction to Robotics (</t>
    </r>
    <r>
      <rPr>
        <i/>
        <sz val="12"/>
        <color rgb="FF002451"/>
        <rFont val="Calibri"/>
        <family val="2"/>
      </rPr>
      <t>counts for ELEC 448</t>
    </r>
    <r>
      <rPr>
        <sz val="12"/>
        <color rgb="FF002451"/>
        <rFont val="Calibri"/>
        <family val="2"/>
      </rPr>
      <t>)</t>
    </r>
  </si>
  <si>
    <r>
      <t xml:space="preserve">Technical electives - 3rd/4th year: </t>
    </r>
    <r>
      <rPr>
        <sz val="10"/>
        <color rgb="FF000000"/>
        <rFont val="Arial"/>
        <family val="2"/>
      </rPr>
      <t xml:space="preserve">Have at least 3 courses that satisfy the Department criteria for </t>
    </r>
    <r>
      <rPr>
        <b/>
        <sz val="10"/>
        <color rgb="FF000000"/>
        <rFont val="Arial"/>
        <family val="2"/>
      </rPr>
      <t>qualified ES &amp; ED AUs</t>
    </r>
  </si>
  <si>
    <t>Technical Electives List</t>
  </si>
  <si>
    <t>Fall 2025</t>
  </si>
  <si>
    <t>Winter 2026</t>
  </si>
  <si>
    <t>Biomedical Signal and Image Processing</t>
  </si>
  <si>
    <t>Digital Integrated Circuit Engineering</t>
  </si>
  <si>
    <t>MREN 318</t>
  </si>
  <si>
    <t>Sensors and Electric Actuators</t>
  </si>
  <si>
    <r>
      <t>Introduction to Robotics (</t>
    </r>
    <r>
      <rPr>
        <i/>
        <sz val="12"/>
        <color rgb="FF002451"/>
        <rFont val="Calibri"/>
        <family val="2"/>
      </rPr>
      <t>coutns for ELEC 448</t>
    </r>
    <r>
      <rPr>
        <sz val="12"/>
        <color rgb="FF002451"/>
        <rFont val="Calibri"/>
        <family val="2"/>
      </rPr>
      <t>)</t>
    </r>
  </si>
  <si>
    <t>ELEC 376 and CMPE 223 are Optional Core; if both are completed – CMPE 223 counts toward a tech elective.</t>
  </si>
  <si>
    <r>
      <t>ELEC 271</t>
    </r>
    <r>
      <rPr>
        <sz val="10"/>
        <color rgb="FF212529"/>
        <rFont val="Arial"/>
        <family val="2"/>
      </rPr>
      <t>, ELEC 252, MREN 223</t>
    </r>
  </si>
  <si>
    <t>ELEC 443 as a prereq OR co-req</t>
  </si>
  <si>
    <t>MECH456</t>
  </si>
  <si>
    <t>CMPE 223</t>
  </si>
  <si>
    <t xml:space="preserve">ELEC 278  </t>
  </si>
  <si>
    <t>ELEC 448 Intro to Robotics</t>
  </si>
  <si>
    <t>MREN 318 Sensors abd Electric Actuators</t>
  </si>
  <si>
    <t>MREN 348 Intro to Robotics</t>
  </si>
  <si>
    <t>Courses Offered by Other Departments:</t>
  </si>
  <si>
    <t>Courses Offered by ECE:</t>
  </si>
  <si>
    <t>ELEC 443 Linear Control Systems</t>
  </si>
  <si>
    <t>ELEC 446 Autonom. Mobile Robotics</t>
  </si>
  <si>
    <t>CMPE 332 Database Management Systems</t>
  </si>
  <si>
    <t>ELEC 448</t>
  </si>
  <si>
    <t>Intro to Robotics</t>
  </si>
  <si>
    <t>Co-req ELEC 443</t>
  </si>
  <si>
    <t>AI</t>
  </si>
  <si>
    <t>ELEC 270, ELEC 278, CMPE 223</t>
  </si>
  <si>
    <t>ELEC 271, ELEC 274, ELEC 371</t>
  </si>
  <si>
    <t>ELEC 224; Co-req ELEC 443</t>
  </si>
  <si>
    <t>ENG License</t>
  </si>
  <si>
    <t>Autonomous Mobile Robotics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</si>
</sst>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51"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b/>
      <u/>
      <sz val="10"/>
      <name val="Arial"/>
      <family val="2"/>
    </font>
    <font>
      <sz val="10"/>
      <name val="Symbol"/>
      <family val="1"/>
      <charset val="2"/>
    </font>
    <font>
      <i/>
      <u/>
      <sz val="10"/>
      <color indexed="8"/>
      <name val="Arial"/>
      <family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sz val="10"/>
      <color rgb="FFFF0000"/>
      <name val="Arial"/>
      <family val="2"/>
    </font>
    <font>
      <sz val="10"/>
      <color rgb="FF3366FF"/>
      <name val="Arial"/>
      <family val="2"/>
    </font>
    <font>
      <u/>
      <sz val="10"/>
      <color theme="10"/>
      <name val="Arial"/>
      <family val="2"/>
    </font>
    <font>
      <u/>
      <sz val="10"/>
      <color theme="11"/>
      <name val="Arial"/>
      <family val="2"/>
    </font>
    <font>
      <sz val="10"/>
      <color rgb="FF0000FF"/>
      <name val="Arial"/>
      <family val="2"/>
    </font>
    <font>
      <sz val="10"/>
      <color rgb="FF000000"/>
      <name val="Arial"/>
      <family val="2"/>
    </font>
    <font>
      <b/>
      <sz val="10"/>
      <color rgb="FF000000"/>
      <name val="Arial"/>
      <family val="2"/>
    </font>
    <font>
      <sz val="10"/>
      <color theme="1"/>
      <name val="Arial"/>
      <family val="2"/>
    </font>
    <font>
      <sz val="10"/>
      <color rgb="FFC00000"/>
      <name val="Arial"/>
      <family val="2"/>
    </font>
    <font>
      <b/>
      <sz val="10"/>
      <color theme="4" tint="-0.499984740745262"/>
      <name val="Arial"/>
      <family val="2"/>
    </font>
    <font>
      <i/>
      <sz val="10"/>
      <color rgb="FFC00000"/>
      <name val="Arial"/>
      <family val="2"/>
    </font>
    <font>
      <b/>
      <sz val="10"/>
      <color theme="0"/>
      <name val="Arial"/>
      <family val="2"/>
    </font>
    <font>
      <b/>
      <sz val="10"/>
      <color theme="1"/>
      <name val="Arial"/>
      <family val="2"/>
    </font>
    <font>
      <b/>
      <sz val="10"/>
      <color theme="4" tint="-0.249977111117893"/>
      <name val="Arial"/>
      <family val="2"/>
    </font>
    <font>
      <b/>
      <sz val="10"/>
      <color rgb="FFC00000"/>
      <name val="Arial"/>
      <family val="2"/>
    </font>
    <font>
      <b/>
      <sz val="11"/>
      <color theme="1"/>
      <name val="Calibri"/>
      <family val="2"/>
      <scheme val="minor"/>
    </font>
    <font>
      <sz val="12"/>
      <color theme="1"/>
      <name val="Calibri"/>
      <family val="2"/>
      <scheme val="minor"/>
    </font>
    <font>
      <sz val="11"/>
      <color rgb="FFC00000"/>
      <name val="Calibri"/>
      <family val="2"/>
      <scheme val="minor"/>
    </font>
    <font>
      <b/>
      <sz val="14"/>
      <color theme="1"/>
      <name val="Calibri"/>
      <family val="2"/>
      <scheme val="minor"/>
    </font>
    <font>
      <b/>
      <sz val="12"/>
      <color rgb="FF002451"/>
      <name val="Calibri"/>
      <family val="2"/>
    </font>
    <font>
      <sz val="12"/>
      <name val="Arial"/>
      <family val="2"/>
    </font>
    <font>
      <sz val="12"/>
      <color rgb="FF002451"/>
      <name val="Calibri"/>
      <family val="2"/>
    </font>
    <font>
      <sz val="12"/>
      <color rgb="FF843C0C"/>
      <name val="Calibri"/>
      <family val="2"/>
    </font>
    <font>
      <i/>
      <sz val="12"/>
      <color rgb="FF7030A0"/>
      <name val="Calibri"/>
      <family val="2"/>
    </font>
    <font>
      <i/>
      <sz val="12"/>
      <color rgb="FF843C0C"/>
      <name val="Calibri"/>
      <family val="2"/>
    </font>
    <font>
      <i/>
      <sz val="12"/>
      <color rgb="FFFF0000"/>
      <name val="Calibri"/>
      <family val="2"/>
    </font>
    <font>
      <i/>
      <sz val="10"/>
      <color rgb="FF000000"/>
      <name val="Open Sans"/>
      <family val="2"/>
    </font>
    <font>
      <b/>
      <i/>
      <sz val="12"/>
      <name val="Arial"/>
      <family val="2"/>
    </font>
    <font>
      <i/>
      <sz val="12"/>
      <name val="Arial"/>
      <family val="2"/>
    </font>
    <font>
      <i/>
      <sz val="12"/>
      <color rgb="FF002451"/>
      <name val="Calibri"/>
      <family val="2"/>
    </font>
    <font>
      <sz val="9"/>
      <color rgb="FF002451"/>
      <name val="Calibri"/>
      <family val="2"/>
    </font>
    <font>
      <sz val="10"/>
      <color rgb="FF212529"/>
      <name val="Arial"/>
      <family val="2"/>
    </font>
    <font>
      <sz val="12"/>
      <name val="Calibri"/>
      <family val="2"/>
      <scheme val="minor"/>
    </font>
  </fonts>
  <fills count="17">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tint="-0.249977111117893"/>
        <bgColor indexed="64"/>
      </patternFill>
    </fill>
  </fills>
  <borders count="1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indexed="8"/>
      </left>
      <right style="thin">
        <color indexed="8"/>
      </right>
      <top/>
      <bottom style="double">
        <color indexed="8"/>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indexed="8"/>
      </top>
      <bottom style="double">
        <color indexed="8"/>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auto="1"/>
      </bottom>
      <diagonal/>
    </border>
    <border>
      <left/>
      <right/>
      <top/>
      <bottom style="thin">
        <color auto="1"/>
      </bottom>
      <diagonal/>
    </border>
    <border>
      <left/>
      <right/>
      <top style="thin">
        <color indexed="8"/>
      </top>
      <bottom style="thin">
        <color auto="1"/>
      </bottom>
      <diagonal/>
    </border>
    <border>
      <left/>
      <right style="thin">
        <color indexed="8"/>
      </right>
      <top/>
      <bottom style="double">
        <color indexed="8"/>
      </bottom>
      <diagonal/>
    </border>
    <border>
      <left style="thin">
        <color indexed="8"/>
      </left>
      <right style="thin">
        <color indexed="8"/>
      </right>
      <top style="double">
        <color indexed="8"/>
      </top>
      <bottom style="thin">
        <color indexed="8"/>
      </bottom>
      <diagonal/>
    </border>
    <border>
      <left/>
      <right style="thin">
        <color indexed="64"/>
      </right>
      <top style="thin">
        <color indexed="8"/>
      </top>
      <bottom/>
      <diagonal/>
    </border>
    <border>
      <left/>
      <right style="thin">
        <color indexed="64"/>
      </right>
      <top/>
      <bottom/>
      <diagonal/>
    </border>
    <border>
      <left/>
      <right style="thin">
        <color indexed="64"/>
      </right>
      <top/>
      <bottom style="thin">
        <color indexed="8"/>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medium">
        <color rgb="FF3333FF"/>
      </left>
      <right style="medium">
        <color rgb="FF3333FF"/>
      </right>
      <top style="medium">
        <color rgb="FF3333FF"/>
      </top>
      <bottom style="medium">
        <color rgb="FF3333FF"/>
      </bottom>
      <diagonal/>
    </border>
    <border>
      <left style="medium">
        <color rgb="FF3333FF"/>
      </left>
      <right/>
      <top style="medium">
        <color rgb="FF3333FF"/>
      </top>
      <bottom style="medium">
        <color rgb="FF3333FF"/>
      </bottom>
      <diagonal/>
    </border>
    <border>
      <left/>
      <right/>
      <top style="medium">
        <color rgb="FF3333FF"/>
      </top>
      <bottom style="medium">
        <color rgb="FF3333FF"/>
      </bottom>
      <diagonal/>
    </border>
    <border>
      <left/>
      <right style="medium">
        <color rgb="FF3333FF"/>
      </right>
      <top style="medium">
        <color rgb="FF3333FF"/>
      </top>
      <bottom style="medium">
        <color rgb="FF3333FF"/>
      </bottom>
      <diagonal/>
    </border>
    <border>
      <left style="medium">
        <color rgb="FF3333FF"/>
      </left>
      <right style="medium">
        <color rgb="FF3333FF"/>
      </right>
      <top style="medium">
        <color rgb="FF3333FF"/>
      </top>
      <bottom/>
      <diagonal/>
    </border>
    <border>
      <left style="medium">
        <color rgb="FF3333FF"/>
      </left>
      <right style="medium">
        <color rgb="FF3333FF"/>
      </right>
      <top/>
      <bottom/>
      <diagonal/>
    </border>
    <border>
      <left style="medium">
        <color rgb="FF3333FF"/>
      </left>
      <right style="medium">
        <color rgb="FF3333FF"/>
      </right>
      <top/>
      <bottom style="medium">
        <color rgb="FF3333FF"/>
      </bottom>
      <diagonal/>
    </border>
    <border>
      <left style="thin">
        <color indexed="64"/>
      </left>
      <right style="thin">
        <color indexed="64"/>
      </right>
      <top style="thin">
        <color indexed="64"/>
      </top>
      <bottom style="double">
        <color indexed="64"/>
      </bottom>
      <diagonal/>
    </border>
    <border>
      <left/>
      <right style="thin">
        <color indexed="64"/>
      </right>
      <top style="medium">
        <color rgb="FF3333FF"/>
      </top>
      <bottom style="medium">
        <color rgb="FF3333FF"/>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rgb="FF3333FF"/>
      </left>
      <right style="medium">
        <color rgb="FF3333FF"/>
      </right>
      <top/>
      <bottom style="thin">
        <color indexed="64"/>
      </bottom>
      <diagonal/>
    </border>
    <border>
      <left style="thin">
        <color indexed="64"/>
      </left>
      <right style="double">
        <color indexed="64"/>
      </right>
      <top/>
      <bottom style="thin">
        <color indexed="64"/>
      </bottom>
      <diagonal/>
    </border>
  </borders>
  <cellStyleXfs count="37">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311">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3" xfId="0" applyFont="1" applyBorder="1" applyAlignment="1">
      <alignment vertical="top"/>
    </xf>
    <xf numFmtId="0" fontId="3" fillId="2" borderId="3" xfId="0" applyFont="1" applyFill="1" applyBorder="1" applyAlignment="1">
      <alignment horizontal="center" vertical="top"/>
    </xf>
    <xf numFmtId="0" fontId="0" fillId="0" borderId="3" xfId="0" applyBorder="1" applyAlignment="1">
      <alignment horizontal="center"/>
    </xf>
    <xf numFmtId="0" fontId="3" fillId="0" borderId="3"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3" xfId="0" applyFont="1" applyBorder="1" applyAlignment="1">
      <alignment vertical="top"/>
    </xf>
    <xf numFmtId="0" fontId="3" fillId="0" borderId="2" xfId="0" applyFont="1" applyBorder="1" applyAlignment="1">
      <alignment horizontal="center" vertical="top"/>
    </xf>
    <xf numFmtId="0" fontId="0" fillId="0" borderId="2" xfId="0" applyBorder="1" applyAlignment="1">
      <alignment horizontal="center"/>
    </xf>
    <xf numFmtId="0" fontId="3" fillId="0" borderId="4" xfId="0" applyFont="1" applyBorder="1" applyAlignment="1">
      <alignment horizontal="center" vertical="top"/>
    </xf>
    <xf numFmtId="0" fontId="0" fillId="0" borderId="1" xfId="0" applyBorder="1" applyAlignment="1">
      <alignment horizontal="center"/>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0" fillId="0" borderId="4" xfId="0" applyBorder="1" applyAlignment="1">
      <alignment horizontal="center" vertical="top"/>
    </xf>
    <xf numFmtId="0" fontId="0" fillId="0" borderId="5" xfId="0" applyBorder="1" applyAlignment="1">
      <alignment horizontal="center" vertical="top"/>
    </xf>
    <xf numFmtId="0" fontId="0" fillId="0" borderId="0" xfId="0" applyAlignment="1">
      <alignment horizontal="left"/>
    </xf>
    <xf numFmtId="0" fontId="8" fillId="0" borderId="0" xfId="0" applyFont="1" applyAlignment="1">
      <alignment horizontal="left"/>
    </xf>
    <xf numFmtId="0" fontId="8" fillId="0" borderId="0" xfId="0" applyFont="1" applyAlignment="1">
      <alignment horizontal="center"/>
    </xf>
    <xf numFmtId="0" fontId="4" fillId="0" borderId="0" xfId="0" applyFont="1" applyAlignment="1">
      <alignment vertical="top"/>
    </xf>
    <xf numFmtId="0" fontId="10" fillId="0" borderId="0" xfId="0" applyFont="1" applyAlignment="1">
      <alignment horizontal="center"/>
    </xf>
    <xf numFmtId="0" fontId="3" fillId="0" borderId="8" xfId="0" applyFont="1" applyBorder="1" applyAlignment="1">
      <alignment vertical="top"/>
    </xf>
    <xf numFmtId="0" fontId="3" fillId="0" borderId="9" xfId="0" applyFont="1" applyBorder="1" applyAlignment="1">
      <alignment horizontal="center" vertical="top"/>
    </xf>
    <xf numFmtId="0" fontId="0" fillId="0" borderId="8" xfId="0" applyBorder="1" applyAlignment="1">
      <alignment horizontal="center"/>
    </xf>
    <xf numFmtId="0" fontId="3" fillId="0" borderId="10" xfId="0" applyFont="1" applyBorder="1" applyAlignment="1">
      <alignment vertical="top"/>
    </xf>
    <xf numFmtId="0" fontId="3" fillId="0" borderId="10" xfId="0" applyFont="1" applyBorder="1" applyAlignment="1">
      <alignment horizontal="center" vertical="top"/>
    </xf>
    <xf numFmtId="0" fontId="0" fillId="0" borderId="10" xfId="0" applyBorder="1" applyAlignment="1">
      <alignment horizontal="center"/>
    </xf>
    <xf numFmtId="0" fontId="3" fillId="0" borderId="11" xfId="0" applyFont="1" applyBorder="1" applyAlignment="1">
      <alignment horizontal="center" vertical="top"/>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15" fillId="0" borderId="1" xfId="0" applyFont="1" applyBorder="1" applyAlignment="1">
      <alignment horizontal="center"/>
    </xf>
    <xf numFmtId="0" fontId="12" fillId="0" borderId="8" xfId="0" applyFont="1" applyBorder="1" applyAlignment="1">
      <alignment horizontal="center" vertical="top"/>
    </xf>
    <xf numFmtId="0" fontId="3" fillId="0" borderId="12" xfId="0" applyFont="1" applyBorder="1" applyAlignment="1">
      <alignment vertical="top"/>
    </xf>
    <xf numFmtId="0" fontId="3" fillId="2" borderId="12" xfId="0" applyFont="1" applyFill="1" applyBorder="1" applyAlignment="1">
      <alignment horizontal="center" vertical="top"/>
    </xf>
    <xf numFmtId="0" fontId="0" fillId="0" borderId="12" xfId="0" applyBorder="1" applyAlignment="1">
      <alignment horizontal="center"/>
    </xf>
    <xf numFmtId="0" fontId="3" fillId="0" borderId="13" xfId="0" applyFont="1" applyBorder="1" applyAlignment="1">
      <alignment vertical="top"/>
    </xf>
    <xf numFmtId="0" fontId="3" fillId="2" borderId="8" xfId="0" applyFont="1" applyFill="1" applyBorder="1" applyAlignment="1">
      <alignment horizontal="center" vertical="top"/>
    </xf>
    <xf numFmtId="0" fontId="0" fillId="0" borderId="14" xfId="0" applyBorder="1" applyAlignment="1">
      <alignment horizontal="center"/>
    </xf>
    <xf numFmtId="0" fontId="16" fillId="0" borderId="0" xfId="0" applyFont="1" applyAlignment="1">
      <alignment horizontal="left" vertical="top"/>
    </xf>
    <xf numFmtId="0" fontId="3" fillId="3" borderId="1" xfId="0" applyFont="1" applyFill="1" applyBorder="1" applyAlignment="1" applyProtection="1">
      <alignment horizontal="center" vertical="top"/>
      <protection locked="0"/>
    </xf>
    <xf numFmtId="0" fontId="3" fillId="0" borderId="6" xfId="0" applyFont="1" applyBorder="1" applyAlignment="1" applyProtection="1">
      <alignment horizontal="center" vertical="top"/>
      <protection locked="0"/>
    </xf>
    <xf numFmtId="0" fontId="17" fillId="0" borderId="0" xfId="0" applyFont="1"/>
    <xf numFmtId="0" fontId="3" fillId="0" borderId="4" xfId="0" applyFont="1" applyBorder="1" applyAlignment="1" applyProtection="1">
      <alignment horizontal="center" vertical="top"/>
      <protection locked="0"/>
    </xf>
    <xf numFmtId="0" fontId="0" fillId="0" borderId="1" xfId="0" applyBorder="1" applyAlignment="1" applyProtection="1">
      <alignment horizontal="center"/>
      <protection locked="0"/>
    </xf>
    <xf numFmtId="0" fontId="3" fillId="0" borderId="5" xfId="0" applyFont="1" applyBorder="1" applyAlignment="1" applyProtection="1">
      <alignment horizontal="center" vertical="top"/>
      <protection locked="0"/>
    </xf>
    <xf numFmtId="0" fontId="0" fillId="0" borderId="15" xfId="0" applyBorder="1"/>
    <xf numFmtId="0" fontId="0" fillId="0" borderId="16" xfId="0" applyBorder="1" applyAlignment="1">
      <alignment horizontal="center"/>
    </xf>
    <xf numFmtId="0" fontId="0" fillId="0" borderId="17" xfId="0" applyBorder="1" applyAlignment="1">
      <alignment horizontal="center"/>
    </xf>
    <xf numFmtId="0" fontId="3" fillId="0" borderId="1" xfId="0" applyFont="1" applyBorder="1" applyAlignment="1" applyProtection="1">
      <alignment vertical="top"/>
      <protection locked="0"/>
    </xf>
    <xf numFmtId="0" fontId="3" fillId="0" borderId="18" xfId="0" applyFont="1" applyBorder="1" applyAlignment="1" applyProtection="1">
      <alignment horizontal="left" vertical="top"/>
      <protection locked="0"/>
    </xf>
    <xf numFmtId="0" fontId="3" fillId="0" borderId="15" xfId="0" applyFont="1" applyBorder="1" applyAlignment="1">
      <alignment vertical="top"/>
    </xf>
    <xf numFmtId="0" fontId="0" fillId="0" borderId="0" xfId="0" applyProtection="1">
      <protection locked="0"/>
    </xf>
    <xf numFmtId="0" fontId="0" fillId="0" borderId="0" xfId="0" applyProtection="1">
      <protection locked="0" hidden="1"/>
    </xf>
    <xf numFmtId="0" fontId="18" fillId="0" borderId="1" xfId="0" applyFont="1" applyBorder="1" applyAlignment="1">
      <alignment horizontal="center" vertical="top"/>
    </xf>
    <xf numFmtId="0" fontId="0" fillId="0" borderId="1" xfId="0" applyBorder="1" applyAlignment="1">
      <alignment horizontal="center" vertical="top"/>
    </xf>
    <xf numFmtId="0" fontId="19" fillId="0" borderId="0" xfId="0" applyFont="1" applyAlignment="1">
      <alignment horizontal="center"/>
    </xf>
    <xf numFmtId="0" fontId="18" fillId="0" borderId="0" xfId="0" applyFont="1"/>
    <xf numFmtId="0" fontId="22" fillId="0" borderId="0" xfId="0" applyFont="1" applyAlignment="1">
      <alignment horizontal="center"/>
    </xf>
    <xf numFmtId="0" fontId="18" fillId="0" borderId="1" xfId="0" applyFont="1" applyBorder="1" applyAlignment="1">
      <alignment horizontal="center"/>
    </xf>
    <xf numFmtId="0" fontId="1" fillId="0" borderId="0" xfId="0" applyFont="1" applyAlignment="1">
      <alignment horizontal="right"/>
    </xf>
    <xf numFmtId="0" fontId="3" fillId="0" borderId="28" xfId="0" applyFont="1" applyBorder="1" applyAlignment="1">
      <alignment horizontal="center" vertical="top"/>
    </xf>
    <xf numFmtId="0" fontId="3" fillId="2" borderId="29" xfId="0" applyFont="1" applyFill="1" applyBorder="1" applyAlignment="1">
      <alignment horizontal="center" vertical="top"/>
    </xf>
    <xf numFmtId="0" fontId="0" fillId="0" borderId="29" xfId="0" applyBorder="1" applyAlignment="1">
      <alignment horizontal="center"/>
    </xf>
    <xf numFmtId="0" fontId="3" fillId="0" borderId="1" xfId="0" applyFont="1" applyBorder="1" applyAlignment="1" applyProtection="1">
      <alignment horizontal="center" vertical="top"/>
      <protection locked="0"/>
    </xf>
    <xf numFmtId="0" fontId="3" fillId="0" borderId="2" xfId="0" applyFont="1" applyBorder="1" applyAlignment="1" applyProtection="1">
      <alignment horizontal="center" vertical="top"/>
      <protection locked="0"/>
    </xf>
    <xf numFmtId="0" fontId="12" fillId="0" borderId="9" xfId="0" applyFont="1" applyBorder="1" applyAlignment="1">
      <alignment horizontal="center" vertical="top"/>
    </xf>
    <xf numFmtId="0" fontId="3" fillId="0" borderId="30" xfId="0" applyFont="1" applyBorder="1" applyAlignment="1">
      <alignment horizontal="center" vertical="top"/>
    </xf>
    <xf numFmtId="0" fontId="3" fillId="0" borderId="31" xfId="0" applyFont="1" applyBorder="1" applyAlignment="1">
      <alignment horizontal="center" vertical="top"/>
    </xf>
    <xf numFmtId="0" fontId="0" fillId="0" borderId="31" xfId="0" applyBorder="1"/>
    <xf numFmtId="0" fontId="0" fillId="0" borderId="32" xfId="0" applyBorder="1" applyAlignment="1">
      <alignment horizontal="center"/>
    </xf>
    <xf numFmtId="0" fontId="5" fillId="5" borderId="16" xfId="0" applyFont="1" applyFill="1" applyBorder="1" applyAlignment="1">
      <alignment vertical="top"/>
    </xf>
    <xf numFmtId="0" fontId="5" fillId="5" borderId="16" xfId="0" applyFont="1" applyFill="1" applyBorder="1" applyAlignment="1">
      <alignment horizontal="center" vertical="top"/>
    </xf>
    <xf numFmtId="0" fontId="0" fillId="5" borderId="16" xfId="0" applyFill="1" applyBorder="1" applyAlignment="1">
      <alignment horizontal="center"/>
    </xf>
    <xf numFmtId="0" fontId="0" fillId="5" borderId="17" xfId="0" applyFill="1" applyBorder="1"/>
    <xf numFmtId="0" fontId="3" fillId="12" borderId="1" xfId="0" applyFont="1" applyFill="1" applyBorder="1" applyAlignment="1">
      <alignment vertical="top"/>
    </xf>
    <xf numFmtId="0" fontId="18" fillId="0" borderId="51" xfId="0" applyFont="1" applyBorder="1"/>
    <xf numFmtId="0" fontId="25" fillId="0" borderId="50" xfId="0" applyFont="1" applyBorder="1" applyAlignment="1">
      <alignment horizontal="center"/>
    </xf>
    <xf numFmtId="0" fontId="0" fillId="6" borderId="0" xfId="0" applyFill="1"/>
    <xf numFmtId="0" fontId="0" fillId="6" borderId="37" xfId="0" applyFill="1" applyBorder="1"/>
    <xf numFmtId="0" fontId="0" fillId="6" borderId="0" xfId="0" applyFill="1" applyAlignment="1">
      <alignment horizontal="center"/>
    </xf>
    <xf numFmtId="0" fontId="0" fillId="6" borderId="40" xfId="0" applyFill="1" applyBorder="1"/>
    <xf numFmtId="0" fontId="0" fillId="8" borderId="41" xfId="0" applyFill="1" applyBorder="1"/>
    <xf numFmtId="0" fontId="0" fillId="0" borderId="44" xfId="0" applyBorder="1"/>
    <xf numFmtId="0" fontId="0" fillId="0" borderId="45" xfId="0" applyBorder="1"/>
    <xf numFmtId="0" fontId="0" fillId="9" borderId="46" xfId="0" applyFill="1" applyBorder="1"/>
    <xf numFmtId="0" fontId="0" fillId="0" borderId="47" xfId="0" applyBorder="1"/>
    <xf numFmtId="0" fontId="0" fillId="0" borderId="48" xfId="0" applyBorder="1"/>
    <xf numFmtId="0" fontId="0" fillId="0" borderId="49" xfId="0" applyBorder="1"/>
    <xf numFmtId="0" fontId="0" fillId="9" borderId="50" xfId="0" applyFill="1" applyBorder="1"/>
    <xf numFmtId="0" fontId="0" fillId="0" borderId="51" xfId="0" applyBorder="1"/>
    <xf numFmtId="0" fontId="0" fillId="9" borderId="48" xfId="0" applyFill="1" applyBorder="1"/>
    <xf numFmtId="0" fontId="0" fillId="0" borderId="52" xfId="0" applyBorder="1"/>
    <xf numFmtId="0" fontId="0" fillId="9" borderId="52" xfId="0" applyFill="1" applyBorder="1"/>
    <xf numFmtId="0" fontId="0" fillId="0" borderId="54" xfId="0" applyBorder="1"/>
    <xf numFmtId="0" fontId="0" fillId="0" borderId="55" xfId="0" applyBorder="1"/>
    <xf numFmtId="0" fontId="0" fillId="0" borderId="59" xfId="0" applyBorder="1"/>
    <xf numFmtId="0" fontId="0" fillId="0" borderId="59" xfId="0" applyBorder="1" applyAlignment="1">
      <alignment wrapText="1"/>
    </xf>
    <xf numFmtId="0" fontId="0" fillId="9" borderId="59" xfId="0" applyFill="1" applyBorder="1"/>
    <xf numFmtId="0" fontId="0" fillId="0" borderId="49" xfId="0" applyBorder="1" applyAlignment="1">
      <alignment wrapText="1"/>
    </xf>
    <xf numFmtId="0" fontId="0" fillId="0" borderId="53" xfId="0" applyBorder="1"/>
    <xf numFmtId="0" fontId="0" fillId="0" borderId="54" xfId="0" applyBorder="1" applyAlignment="1">
      <alignment wrapText="1"/>
    </xf>
    <xf numFmtId="0" fontId="0" fillId="9" borderId="60" xfId="0" applyFill="1" applyBorder="1"/>
    <xf numFmtId="0" fontId="0" fillId="0" borderId="39" xfId="0" applyBorder="1"/>
    <xf numFmtId="0" fontId="0" fillId="0" borderId="57" xfId="0" applyBorder="1"/>
    <xf numFmtId="0" fontId="0" fillId="0" borderId="57" xfId="0" applyBorder="1" applyAlignment="1">
      <alignment horizontal="center"/>
    </xf>
    <xf numFmtId="0" fontId="0" fillId="0" borderId="58" xfId="0" applyBorder="1"/>
    <xf numFmtId="0" fontId="0" fillId="6" borderId="37" xfId="0" applyFill="1" applyBorder="1" applyAlignment="1">
      <alignment horizontal="center"/>
    </xf>
    <xf numFmtId="0" fontId="0" fillId="0" borderId="52" xfId="0" applyBorder="1" applyAlignment="1">
      <alignment wrapText="1"/>
    </xf>
    <xf numFmtId="0" fontId="0" fillId="0" borderId="65" xfId="0" applyBorder="1"/>
    <xf numFmtId="0" fontId="0" fillId="0" borderId="66" xfId="0" applyBorder="1"/>
    <xf numFmtId="0" fontId="0" fillId="0" borderId="56" xfId="0" applyBorder="1"/>
    <xf numFmtId="0" fontId="0" fillId="0" borderId="40" xfId="0" applyBorder="1"/>
    <xf numFmtId="0" fontId="0" fillId="6" borderId="38" xfId="0" applyFill="1" applyBorder="1"/>
    <xf numFmtId="0" fontId="0" fillId="0" borderId="67" xfId="0" applyBorder="1"/>
    <xf numFmtId="0" fontId="0" fillId="0" borderId="42" xfId="0" applyBorder="1"/>
    <xf numFmtId="0" fontId="0" fillId="9" borderId="0" xfId="0" applyFill="1"/>
    <xf numFmtId="0" fontId="0" fillId="0" borderId="42" xfId="0" applyBorder="1" applyAlignment="1">
      <alignment wrapText="1"/>
    </xf>
    <xf numFmtId="0" fontId="0" fillId="0" borderId="69" xfId="0" applyBorder="1"/>
    <xf numFmtId="0" fontId="0" fillId="0" borderId="70" xfId="0" applyBorder="1" applyAlignment="1">
      <alignment horizontal="center"/>
    </xf>
    <xf numFmtId="0" fontId="0" fillId="0" borderId="68" xfId="0" applyBorder="1" applyAlignment="1">
      <alignment horizontal="center"/>
    </xf>
    <xf numFmtId="0" fontId="0" fillId="0" borderId="71" xfId="0" applyBorder="1"/>
    <xf numFmtId="0" fontId="0" fillId="0" borderId="72" xfId="0" applyBorder="1"/>
    <xf numFmtId="0" fontId="0" fillId="0" borderId="73" xfId="0" applyBorder="1"/>
    <xf numFmtId="0" fontId="0" fillId="9" borderId="37" xfId="0" applyFill="1" applyBorder="1"/>
    <xf numFmtId="0" fontId="0" fillId="0" borderId="33" xfId="0" applyBorder="1" applyAlignment="1">
      <alignment horizontal="center"/>
    </xf>
    <xf numFmtId="0" fontId="0" fillId="0" borderId="38" xfId="0" applyBorder="1"/>
    <xf numFmtId="0" fontId="0" fillId="10" borderId="34" xfId="0" applyFill="1" applyBorder="1"/>
    <xf numFmtId="0" fontId="0" fillId="10" borderId="34" xfId="0" applyFill="1" applyBorder="1" applyAlignment="1">
      <alignment horizontal="center"/>
    </xf>
    <xf numFmtId="0" fontId="0" fillId="10" borderId="35" xfId="0" applyFill="1" applyBorder="1"/>
    <xf numFmtId="0" fontId="0" fillId="6" borderId="31" xfId="0" applyFill="1" applyBorder="1"/>
    <xf numFmtId="0" fontId="0" fillId="0" borderId="64" xfId="0" applyBorder="1"/>
    <xf numFmtId="0" fontId="0" fillId="0" borderId="74" xfId="0" applyBorder="1"/>
    <xf numFmtId="0" fontId="0" fillId="0" borderId="75" xfId="0" applyBorder="1"/>
    <xf numFmtId="0" fontId="0" fillId="0" borderId="76" xfId="0" applyBorder="1"/>
    <xf numFmtId="0" fontId="0" fillId="0" borderId="43" xfId="0" applyBorder="1"/>
    <xf numFmtId="0" fontId="29" fillId="6" borderId="39" xfId="0" applyFont="1" applyFill="1" applyBorder="1"/>
    <xf numFmtId="0" fontId="30" fillId="8" borderId="41" xfId="0" applyFont="1" applyFill="1" applyBorder="1"/>
    <xf numFmtId="0" fontId="30" fillId="8" borderId="42" xfId="0" applyFont="1" applyFill="1" applyBorder="1" applyAlignment="1">
      <alignment horizontal="center"/>
    </xf>
    <xf numFmtId="0" fontId="30" fillId="8" borderId="41" xfId="0" applyFont="1" applyFill="1" applyBorder="1" applyAlignment="1">
      <alignment horizontal="center"/>
    </xf>
    <xf numFmtId="0" fontId="30" fillId="8" borderId="43" xfId="0" applyFont="1" applyFill="1" applyBorder="1" applyAlignment="1">
      <alignment horizontal="center"/>
    </xf>
    <xf numFmtId="0" fontId="25" fillId="0" borderId="45" xfId="0" applyFont="1" applyBorder="1" applyAlignment="1">
      <alignment horizontal="center"/>
    </xf>
    <xf numFmtId="0" fontId="25" fillId="0" borderId="46" xfId="0" applyFont="1" applyBorder="1" applyAlignment="1">
      <alignment horizontal="center"/>
    </xf>
    <xf numFmtId="0" fontId="25" fillId="0" borderId="49" xfId="0" applyFont="1" applyBorder="1" applyAlignment="1">
      <alignment horizontal="center"/>
    </xf>
    <xf numFmtId="0" fontId="25" fillId="0" borderId="52" xfId="0" applyFont="1" applyBorder="1" applyAlignment="1">
      <alignment horizontal="center"/>
    </xf>
    <xf numFmtId="0" fontId="30" fillId="0" borderId="53" xfId="0" applyFont="1" applyBorder="1"/>
    <xf numFmtId="0" fontId="30" fillId="0" borderId="54" xfId="0" applyFont="1" applyBorder="1" applyAlignment="1">
      <alignment horizontal="center"/>
    </xf>
    <xf numFmtId="0" fontId="25" fillId="0" borderId="59" xfId="0" applyFont="1" applyBorder="1" applyAlignment="1">
      <alignment horizontal="center"/>
    </xf>
    <xf numFmtId="0" fontId="25" fillId="0" borderId="54" xfId="0" applyFont="1" applyBorder="1" applyAlignment="1">
      <alignment horizontal="center"/>
    </xf>
    <xf numFmtId="0" fontId="30" fillId="0" borderId="41" xfId="0" applyFont="1" applyBorder="1"/>
    <xf numFmtId="0" fontId="30" fillId="0" borderId="60" xfId="0" applyFont="1" applyBorder="1" applyAlignment="1">
      <alignment horizontal="center"/>
    </xf>
    <xf numFmtId="0" fontId="29" fillId="6" borderId="36" xfId="0" applyFont="1" applyFill="1" applyBorder="1"/>
    <xf numFmtId="0" fontId="30" fillId="8" borderId="36" xfId="0" applyFont="1" applyFill="1" applyBorder="1"/>
    <xf numFmtId="0" fontId="30" fillId="8" borderId="37" xfId="0" applyFont="1" applyFill="1" applyBorder="1" applyAlignment="1">
      <alignment horizontal="center"/>
    </xf>
    <xf numFmtId="0" fontId="26" fillId="0" borderId="51" xfId="0" applyFont="1" applyBorder="1"/>
    <xf numFmtId="0" fontId="30" fillId="0" borderId="33" xfId="0" applyFont="1" applyBorder="1"/>
    <xf numFmtId="0" fontId="30" fillId="8" borderId="38" xfId="0" applyFont="1" applyFill="1" applyBorder="1" applyAlignment="1">
      <alignment horizontal="center"/>
    </xf>
    <xf numFmtId="0" fontId="25" fillId="0" borderId="42" xfId="0" applyFont="1" applyBorder="1" applyAlignment="1">
      <alignment horizontal="center"/>
    </xf>
    <xf numFmtId="0" fontId="30" fillId="0" borderId="68" xfId="0" applyFont="1" applyBorder="1"/>
    <xf numFmtId="0" fontId="25" fillId="0" borderId="41" xfId="0" applyFont="1" applyBorder="1" applyAlignment="1">
      <alignment horizontal="center"/>
    </xf>
    <xf numFmtId="0" fontId="31" fillId="0" borderId="39" xfId="0" applyFont="1" applyBorder="1"/>
    <xf numFmtId="0" fontId="25" fillId="0" borderId="39" xfId="0" applyFont="1" applyBorder="1"/>
    <xf numFmtId="0" fontId="25" fillId="6" borderId="0" xfId="0" applyFont="1" applyFill="1"/>
    <xf numFmtId="0" fontId="26" fillId="0" borderId="39" xfId="0" applyFont="1" applyBorder="1"/>
    <xf numFmtId="0" fontId="30" fillId="10" borderId="33" xfId="0" applyFont="1" applyFill="1" applyBorder="1"/>
    <xf numFmtId="0" fontId="25" fillId="0" borderId="16" xfId="0" applyFont="1" applyBorder="1" applyAlignment="1">
      <alignment horizontal="center"/>
    </xf>
    <xf numFmtId="0" fontId="0" fillId="0" borderId="80" xfId="0" applyBorder="1"/>
    <xf numFmtId="0" fontId="0" fillId="0" borderId="81" xfId="0" applyBorder="1" applyAlignment="1">
      <alignment wrapText="1"/>
    </xf>
    <xf numFmtId="0" fontId="0" fillId="9" borderId="82" xfId="0" applyFill="1" applyBorder="1"/>
    <xf numFmtId="0" fontId="25" fillId="0" borderId="81" xfId="0" applyFont="1" applyBorder="1" applyAlignment="1">
      <alignment horizontal="center"/>
    </xf>
    <xf numFmtId="0" fontId="3" fillId="0" borderId="84" xfId="0" applyFont="1" applyBorder="1" applyAlignment="1">
      <alignment vertical="top"/>
    </xf>
    <xf numFmtId="0" fontId="3" fillId="0" borderId="83" xfId="0" applyFont="1" applyBorder="1" applyAlignment="1">
      <alignment horizontal="center" vertical="top"/>
    </xf>
    <xf numFmtId="0" fontId="3" fillId="0" borderId="85" xfId="0" applyFont="1" applyBorder="1" applyAlignment="1">
      <alignment horizontal="center" vertical="top"/>
    </xf>
    <xf numFmtId="0" fontId="0" fillId="0" borderId="83" xfId="0" applyBorder="1" applyAlignment="1">
      <alignment horizontal="center"/>
    </xf>
    <xf numFmtId="0" fontId="12" fillId="0" borderId="85" xfId="0" applyFont="1" applyBorder="1" applyAlignment="1">
      <alignment horizontal="center" vertical="top"/>
    </xf>
    <xf numFmtId="0" fontId="0" fillId="0" borderId="85" xfId="0" applyBorder="1" applyAlignment="1">
      <alignment horizontal="center" vertical="top"/>
    </xf>
    <xf numFmtId="0" fontId="0" fillId="0" borderId="86" xfId="0" applyBorder="1"/>
    <xf numFmtId="0" fontId="0" fillId="0" borderId="87" xfId="0" applyBorder="1"/>
    <xf numFmtId="0" fontId="0" fillId="0" borderId="87" xfId="0" applyBorder="1" applyAlignment="1">
      <alignment wrapText="1"/>
    </xf>
    <xf numFmtId="0" fontId="34" fillId="0" borderId="87" xfId="0" applyFont="1" applyBorder="1" applyAlignment="1">
      <alignment horizontal="center"/>
    </xf>
    <xf numFmtId="0" fontId="34" fillId="0" borderId="16" xfId="0" applyFont="1" applyBorder="1" applyAlignment="1">
      <alignment horizontal="center"/>
    </xf>
    <xf numFmtId="0" fontId="34" fillId="0" borderId="59" xfId="0" applyFont="1" applyBorder="1" applyAlignment="1">
      <alignment horizontal="center"/>
    </xf>
    <xf numFmtId="0" fontId="34" fillId="0" borderId="0" xfId="0" applyFont="1" applyAlignment="1">
      <alignment horizontal="center"/>
    </xf>
    <xf numFmtId="0" fontId="34" fillId="0" borderId="89" xfId="0" applyFont="1" applyBorder="1" applyAlignment="1">
      <alignment horizontal="center"/>
    </xf>
    <xf numFmtId="0" fontId="34" fillId="0" borderId="45" xfId="0" applyFont="1" applyBorder="1" applyAlignment="1">
      <alignment horizontal="center"/>
    </xf>
    <xf numFmtId="0" fontId="0" fillId="0" borderId="88" xfId="0" applyBorder="1"/>
    <xf numFmtId="0" fontId="35" fillId="0" borderId="88" xfId="0" applyFont="1" applyBorder="1"/>
    <xf numFmtId="0" fontId="34" fillId="11" borderId="87" xfId="0" applyFont="1" applyFill="1" applyBorder="1" applyAlignment="1">
      <alignment horizontal="center"/>
    </xf>
    <xf numFmtId="0" fontId="34" fillId="0" borderId="52" xfId="0" applyFont="1" applyBorder="1" applyAlignment="1">
      <alignment horizontal="center"/>
    </xf>
    <xf numFmtId="0" fontId="34" fillId="0" borderId="90" xfId="0" applyFont="1" applyBorder="1" applyAlignment="1">
      <alignment horizontal="center"/>
    </xf>
    <xf numFmtId="0" fontId="36" fillId="10" borderId="33" xfId="0" applyFont="1" applyFill="1" applyBorder="1"/>
    <xf numFmtId="0" fontId="34" fillId="10" borderId="34" xfId="0" applyFont="1" applyFill="1" applyBorder="1" applyAlignment="1">
      <alignment horizontal="center"/>
    </xf>
    <xf numFmtId="0" fontId="33" fillId="8" borderId="36" xfId="0" applyFont="1" applyFill="1" applyBorder="1"/>
    <xf numFmtId="0" fontId="33" fillId="8" borderId="41" xfId="0" applyFont="1" applyFill="1" applyBorder="1" applyAlignment="1">
      <alignment horizontal="center"/>
    </xf>
    <xf numFmtId="0" fontId="33" fillId="8" borderId="38" xfId="0" applyFont="1" applyFill="1" applyBorder="1" applyAlignment="1">
      <alignment horizontal="center"/>
    </xf>
    <xf numFmtId="0" fontId="35" fillId="0" borderId="91" xfId="0" applyFont="1" applyBorder="1"/>
    <xf numFmtId="0" fontId="35" fillId="0" borderId="79" xfId="0" applyFont="1" applyBorder="1"/>
    <xf numFmtId="0" fontId="39" fillId="13" borderId="92" xfId="0" applyFont="1" applyFill="1" applyBorder="1" applyAlignment="1">
      <alignment horizontal="center" wrapText="1" readingOrder="1"/>
    </xf>
    <xf numFmtId="0" fontId="39" fillId="13" borderId="92" xfId="0" applyFont="1" applyFill="1" applyBorder="1" applyAlignment="1">
      <alignment horizontal="left" wrapText="1" readingOrder="1"/>
    </xf>
    <xf numFmtId="0" fontId="40" fillId="13" borderId="92" xfId="0" applyFont="1" applyFill="1" applyBorder="1" applyAlignment="1">
      <alignment horizontal="center" wrapText="1" readingOrder="1"/>
    </xf>
    <xf numFmtId="0" fontId="40" fillId="13" borderId="92" xfId="0" applyFont="1" applyFill="1" applyBorder="1" applyAlignment="1">
      <alignment horizontal="left" wrapText="1" readingOrder="1"/>
    </xf>
    <xf numFmtId="0" fontId="38" fillId="13" borderId="92" xfId="0" applyFont="1" applyFill="1" applyBorder="1" applyAlignment="1">
      <alignment horizontal="center" wrapText="1"/>
    </xf>
    <xf numFmtId="0" fontId="38" fillId="0" borderId="0" xfId="0" applyFont="1"/>
    <xf numFmtId="0" fontId="43" fillId="0" borderId="0" xfId="0" applyFont="1" applyAlignment="1">
      <alignment horizontal="left" vertical="center" readingOrder="1"/>
    </xf>
    <xf numFmtId="0" fontId="44" fillId="0" borderId="0" xfId="0" applyFont="1" applyAlignment="1">
      <alignment horizontal="left" vertical="center" readingOrder="1"/>
    </xf>
    <xf numFmtId="0" fontId="0" fillId="0" borderId="99" xfId="0" applyBorder="1"/>
    <xf numFmtId="0" fontId="34" fillId="0" borderId="99" xfId="0" applyFont="1" applyBorder="1" applyAlignment="1">
      <alignment horizontal="center"/>
    </xf>
    <xf numFmtId="0" fontId="34" fillId="0" borderId="99" xfId="0" applyFont="1" applyBorder="1" applyAlignment="1">
      <alignment horizontal="left"/>
    </xf>
    <xf numFmtId="0" fontId="0" fillId="0" borderId="99" xfId="0" applyBorder="1" applyAlignment="1">
      <alignment wrapText="1"/>
    </xf>
    <xf numFmtId="0" fontId="48" fillId="13" borderId="92" xfId="0" applyFont="1" applyFill="1" applyBorder="1" applyAlignment="1">
      <alignment horizontal="center" wrapText="1" readingOrder="1"/>
    </xf>
    <xf numFmtId="0" fontId="0" fillId="9" borderId="89" xfId="0" applyFill="1" applyBorder="1"/>
    <xf numFmtId="0" fontId="25" fillId="0" borderId="89" xfId="0" applyFont="1" applyBorder="1" applyAlignment="1">
      <alignment horizontal="center"/>
    </xf>
    <xf numFmtId="0" fontId="25" fillId="0" borderId="87" xfId="0" applyFont="1" applyBorder="1" applyAlignment="1">
      <alignment horizontal="center"/>
    </xf>
    <xf numFmtId="0" fontId="30" fillId="0" borderId="80" xfId="0" applyFont="1" applyBorder="1"/>
    <xf numFmtId="0" fontId="30" fillId="0" borderId="81" xfId="0" applyFont="1" applyBorder="1" applyAlignment="1">
      <alignment horizontal="center"/>
    </xf>
    <xf numFmtId="0" fontId="0" fillId="0" borderId="81" xfId="0" applyBorder="1"/>
    <xf numFmtId="0" fontId="0" fillId="9" borderId="90" xfId="0" applyFill="1" applyBorder="1"/>
    <xf numFmtId="0" fontId="30" fillId="0" borderId="90" xfId="0" applyFont="1" applyBorder="1" applyAlignment="1">
      <alignment horizontal="center"/>
    </xf>
    <xf numFmtId="0" fontId="34" fillId="0" borderId="50" xfId="0" applyFont="1" applyBorder="1" applyAlignment="1">
      <alignment horizontal="center"/>
    </xf>
    <xf numFmtId="0" fontId="0" fillId="0" borderId="52" xfId="0" applyBorder="1" applyAlignment="1">
      <alignment horizontal="center"/>
    </xf>
    <xf numFmtId="0" fontId="0" fillId="0" borderId="103" xfId="0" applyBorder="1"/>
    <xf numFmtId="0" fontId="34" fillId="0" borderId="81" xfId="0" applyFont="1" applyBorder="1" applyAlignment="1">
      <alignment horizontal="center"/>
    </xf>
    <xf numFmtId="0" fontId="35" fillId="0" borderId="104" xfId="0" applyFont="1" applyBorder="1"/>
    <xf numFmtId="0" fontId="0" fillId="0" borderId="105" xfId="0" applyBorder="1"/>
    <xf numFmtId="0" fontId="0" fillId="0" borderId="105" xfId="0" applyBorder="1" applyAlignment="1">
      <alignment horizontal="center"/>
    </xf>
    <xf numFmtId="0" fontId="25" fillId="0" borderId="99" xfId="0" applyFont="1" applyBorder="1" applyAlignment="1">
      <alignment horizontal="center"/>
    </xf>
    <xf numFmtId="0" fontId="26" fillId="0" borderId="79" xfId="0" applyFont="1" applyBorder="1"/>
    <xf numFmtId="0" fontId="34" fillId="0" borderId="106" xfId="0" applyFont="1" applyBorder="1" applyAlignment="1">
      <alignment horizontal="center"/>
    </xf>
    <xf numFmtId="0" fontId="50" fillId="0" borderId="52" xfId="0" applyFont="1" applyBorder="1" applyAlignment="1">
      <alignment horizontal="center"/>
    </xf>
    <xf numFmtId="0" fontId="38" fillId="13" borderId="96" xfId="0" applyFont="1" applyFill="1" applyBorder="1" applyAlignment="1">
      <alignment wrapText="1"/>
    </xf>
    <xf numFmtId="0" fontId="38" fillId="13" borderId="97" xfId="0" applyFont="1" applyFill="1" applyBorder="1" applyAlignment="1">
      <alignment wrapText="1"/>
    </xf>
    <xf numFmtId="0" fontId="38" fillId="13" borderId="110" xfId="0" applyFont="1" applyFill="1" applyBorder="1" applyAlignment="1">
      <alignment wrapText="1"/>
    </xf>
    <xf numFmtId="0" fontId="40" fillId="16" borderId="95" xfId="0" applyFont="1" applyFill="1" applyBorder="1" applyAlignment="1">
      <alignment horizontal="center" wrapText="1" readingOrder="1"/>
    </xf>
    <xf numFmtId="0" fontId="39" fillId="16" borderId="92" xfId="0" applyFont="1" applyFill="1" applyBorder="1" applyAlignment="1">
      <alignment horizontal="left" wrapText="1" readingOrder="1"/>
    </xf>
    <xf numFmtId="0" fontId="39" fillId="16" borderId="92" xfId="0" applyFont="1" applyFill="1" applyBorder="1" applyAlignment="1">
      <alignment horizontal="center" wrapText="1" readingOrder="1"/>
    </xf>
    <xf numFmtId="0" fontId="38" fillId="16" borderId="92" xfId="0" applyFont="1" applyFill="1" applyBorder="1" applyAlignment="1">
      <alignment horizontal="center" wrapText="1"/>
    </xf>
    <xf numFmtId="0" fontId="0" fillId="0" borderId="111" xfId="0" applyBorder="1"/>
    <xf numFmtId="0" fontId="5" fillId="0" borderId="3" xfId="0" applyFont="1" applyBorder="1" applyAlignment="1">
      <alignment horizontal="center" vertical="top"/>
    </xf>
    <xf numFmtId="0" fontId="5" fillId="0" borderId="20" xfId="0" applyFont="1" applyBorder="1" applyAlignment="1">
      <alignment horizontal="center" vertical="top"/>
    </xf>
    <xf numFmtId="0" fontId="13" fillId="0" borderId="0" xfId="0" applyFont="1" applyAlignment="1">
      <alignment horizontal="left" vertical="top" wrapText="1"/>
    </xf>
    <xf numFmtId="0" fontId="4" fillId="0" borderId="23" xfId="0" applyFont="1" applyBorder="1" applyAlignment="1">
      <alignment horizontal="left" vertical="top"/>
    </xf>
    <xf numFmtId="0" fontId="4" fillId="0" borderId="24" xfId="0" applyFont="1" applyBorder="1" applyAlignment="1">
      <alignment horizontal="left" vertical="top"/>
    </xf>
    <xf numFmtId="0" fontId="4" fillId="0" borderId="4" xfId="0" applyFont="1" applyBorder="1" applyAlignment="1">
      <alignment horizontal="left" vertical="top"/>
    </xf>
    <xf numFmtId="0" fontId="5" fillId="14" borderId="21" xfId="0" applyFont="1" applyFill="1" applyBorder="1" applyAlignment="1">
      <alignment horizontal="left" vertical="top"/>
    </xf>
    <xf numFmtId="0" fontId="5" fillId="14" borderId="22" xfId="0" applyFont="1" applyFill="1" applyBorder="1" applyAlignment="1">
      <alignment horizontal="left" vertical="top"/>
    </xf>
    <xf numFmtId="0" fontId="5" fillId="14" borderId="19" xfId="0" applyFont="1" applyFill="1" applyBorder="1" applyAlignment="1">
      <alignment horizontal="left" vertical="top"/>
    </xf>
    <xf numFmtId="0" fontId="9" fillId="4" borderId="0" xfId="0" applyFont="1" applyFill="1" applyAlignment="1" applyProtection="1">
      <alignment horizontal="left"/>
      <protection locked="0"/>
    </xf>
    <xf numFmtId="0" fontId="0" fillId="4" borderId="0" xfId="0" applyFill="1"/>
    <xf numFmtId="0" fontId="5" fillId="14" borderId="107" xfId="0" applyFont="1" applyFill="1" applyBorder="1" applyAlignment="1">
      <alignment horizontal="left" vertical="top"/>
    </xf>
    <xf numFmtId="0" fontId="5" fillId="14" borderId="108" xfId="0" applyFont="1" applyFill="1" applyBorder="1" applyAlignment="1">
      <alignment horizontal="left" vertical="top"/>
    </xf>
    <xf numFmtId="0" fontId="5" fillId="14" borderId="109" xfId="0" applyFont="1" applyFill="1" applyBorder="1" applyAlignment="1">
      <alignment horizontal="left" vertical="top"/>
    </xf>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5" fillId="0" borderId="25" xfId="0" applyFont="1" applyBorder="1" applyAlignment="1">
      <alignment horizontal="left" vertical="top"/>
    </xf>
    <xf numFmtId="0" fontId="5" fillId="0" borderId="26" xfId="0" applyFont="1" applyBorder="1" applyAlignment="1">
      <alignment horizontal="left" vertical="top"/>
    </xf>
    <xf numFmtId="0" fontId="5" fillId="0" borderId="27" xfId="0" applyFont="1" applyBorder="1" applyAlignment="1">
      <alignment horizontal="left" vertical="top"/>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27" fillId="7" borderId="33" xfId="0" applyFont="1" applyFill="1" applyBorder="1" applyAlignment="1">
      <alignment horizontal="left"/>
    </xf>
    <xf numFmtId="0" fontId="27" fillId="7" borderId="34" xfId="0" applyFont="1" applyFill="1" applyBorder="1" applyAlignment="1">
      <alignment horizontal="left"/>
    </xf>
    <xf numFmtId="0" fontId="27" fillId="7" borderId="35" xfId="0" applyFont="1" applyFill="1" applyBorder="1" applyAlignment="1">
      <alignment horizontal="left"/>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28" fillId="0" borderId="33" xfId="0" applyFont="1" applyBorder="1" applyAlignment="1">
      <alignment horizontal="left" wrapText="1"/>
    </xf>
    <xf numFmtId="0" fontId="28" fillId="0" borderId="34" xfId="0" applyFont="1" applyBorder="1" applyAlignment="1">
      <alignment horizontal="left" wrapText="1"/>
    </xf>
    <xf numFmtId="0" fontId="28" fillId="0" borderId="35" xfId="0" applyFont="1" applyBorder="1" applyAlignment="1">
      <alignment horizontal="left" wrapText="1"/>
    </xf>
    <xf numFmtId="0" fontId="0" fillId="0" borderId="56" xfId="0" applyBorder="1" applyAlignment="1">
      <alignment horizontal="center"/>
    </xf>
    <xf numFmtId="0" fontId="0" fillId="0" borderId="57" xfId="0" applyBorder="1" applyAlignment="1">
      <alignment horizontal="center"/>
    </xf>
    <xf numFmtId="0" fontId="0" fillId="0" borderId="58" xfId="0" applyBorder="1" applyAlignment="1">
      <alignment horizontal="center"/>
    </xf>
    <xf numFmtId="0" fontId="37" fillId="13" borderId="93" xfId="0" applyFont="1" applyFill="1" applyBorder="1" applyAlignment="1">
      <alignment horizontal="center" wrapText="1" readingOrder="1"/>
    </xf>
    <xf numFmtId="0" fontId="37" fillId="13" borderId="94" xfId="0" applyFont="1" applyFill="1" applyBorder="1" applyAlignment="1">
      <alignment horizontal="center" wrapText="1" readingOrder="1"/>
    </xf>
    <xf numFmtId="0" fontId="37" fillId="13" borderId="95" xfId="0" applyFont="1" applyFill="1" applyBorder="1" applyAlignment="1">
      <alignment horizontal="center" wrapText="1" readingOrder="1"/>
    </xf>
    <xf numFmtId="0" fontId="37" fillId="15" borderId="93" xfId="0" applyFont="1" applyFill="1" applyBorder="1" applyAlignment="1">
      <alignment horizontal="center" vertical="center" wrapText="1" readingOrder="1"/>
    </xf>
    <xf numFmtId="0" fontId="37" fillId="15" borderId="94" xfId="0" applyFont="1" applyFill="1" applyBorder="1" applyAlignment="1">
      <alignment horizontal="center" vertical="center" wrapText="1" readingOrder="1"/>
    </xf>
    <xf numFmtId="0" fontId="37" fillId="15" borderId="100" xfId="0" applyFont="1" applyFill="1" applyBorder="1" applyAlignment="1">
      <alignment horizontal="center" vertical="center" wrapText="1" readingOrder="1"/>
    </xf>
    <xf numFmtId="0" fontId="0" fillId="0" borderId="101" xfId="0" applyBorder="1" applyAlignment="1">
      <alignment horizontal="center"/>
    </xf>
    <xf numFmtId="0" fontId="0" fillId="0" borderId="102" xfId="0" applyBorder="1" applyAlignment="1">
      <alignment horizontal="center"/>
    </xf>
    <xf numFmtId="0" fontId="26" fillId="0" borderId="61" xfId="0" applyFont="1" applyBorder="1" applyAlignment="1">
      <alignment horizontal="left"/>
    </xf>
    <xf numFmtId="0" fontId="26" fillId="0" borderId="62" xfId="0" applyFont="1" applyBorder="1" applyAlignment="1">
      <alignment horizontal="left"/>
    </xf>
    <xf numFmtId="0" fontId="26" fillId="0" borderId="63" xfId="0" applyFont="1" applyBorder="1" applyAlignment="1">
      <alignment horizontal="left"/>
    </xf>
    <xf numFmtId="0" fontId="26" fillId="0" borderId="64" xfId="0" applyFont="1" applyBorder="1" applyAlignment="1">
      <alignment horizontal="left"/>
    </xf>
    <xf numFmtId="0" fontId="30" fillId="0" borderId="33" xfId="0" applyFont="1" applyBorder="1" applyAlignment="1">
      <alignment horizontal="center"/>
    </xf>
    <xf numFmtId="0" fontId="30" fillId="0" borderId="34" xfId="0" applyFont="1" applyBorder="1" applyAlignment="1">
      <alignment horizontal="center"/>
    </xf>
    <xf numFmtId="0" fontId="18" fillId="0" borderId="33" xfId="0" applyFont="1" applyBorder="1" applyAlignment="1">
      <alignment horizontal="left"/>
    </xf>
    <xf numFmtId="0" fontId="18" fillId="0" borderId="34" xfId="0" applyFont="1" applyBorder="1" applyAlignment="1">
      <alignment horizontal="left"/>
    </xf>
    <xf numFmtId="0" fontId="18" fillId="0" borderId="35" xfId="0" applyFont="1" applyBorder="1" applyAlignment="1">
      <alignment horizontal="left"/>
    </xf>
    <xf numFmtId="0" fontId="0" fillId="0" borderId="77" xfId="0" applyBorder="1" applyAlignment="1">
      <alignment horizontal="center"/>
    </xf>
    <xf numFmtId="0" fontId="0" fillId="0" borderId="78" xfId="0" applyBorder="1" applyAlignment="1">
      <alignment horizontal="center"/>
    </xf>
    <xf numFmtId="0" fontId="38" fillId="13" borderId="96" xfId="0" applyFont="1" applyFill="1" applyBorder="1" applyAlignment="1">
      <alignment horizontal="center" wrapText="1"/>
    </xf>
    <xf numFmtId="0" fontId="38" fillId="13" borderId="97" xfId="0" applyFont="1" applyFill="1" applyBorder="1" applyAlignment="1">
      <alignment horizontal="center" wrapText="1"/>
    </xf>
    <xf numFmtId="0" fontId="38" fillId="13" borderId="98" xfId="0" applyFont="1" applyFill="1" applyBorder="1" applyAlignment="1">
      <alignment horizontal="center" wrapText="1"/>
    </xf>
    <xf numFmtId="0" fontId="45" fillId="0" borderId="0" xfId="0" applyFont="1" applyAlignment="1">
      <alignment horizontal="center"/>
    </xf>
  </cellXfs>
  <cellStyles count="3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39">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2000249</xdr:colOff>
      <xdr:row>146</xdr:row>
      <xdr:rowOff>142875</xdr:rowOff>
    </xdr:from>
    <xdr:to>
      <xdr:col>0</xdr:col>
      <xdr:colOff>2162174</xdr:colOff>
      <xdr:row>153</xdr:row>
      <xdr:rowOff>13138</xdr:rowOff>
    </xdr:to>
    <xdr:sp macro="" textlink="">
      <xdr:nvSpPr>
        <xdr:cNvPr id="1074" name="AutoShape 6">
          <a:extLst>
            <a:ext uri="{FF2B5EF4-FFF2-40B4-BE49-F238E27FC236}">
              <a16:creationId xmlns:a16="http://schemas.microsoft.com/office/drawing/2014/main" id="{00000000-0008-0000-0000-000032040000}"/>
            </a:ext>
          </a:extLst>
        </xdr:cNvPr>
        <xdr:cNvSpPr>
          <a:spLocks/>
        </xdr:cNvSpPr>
      </xdr:nvSpPr>
      <xdr:spPr bwMode="auto">
        <a:xfrm>
          <a:off x="2000249" y="24677961"/>
          <a:ext cx="161925" cy="1184056"/>
        </a:xfrm>
        <a:prstGeom prst="leftBrace">
          <a:avLst>
            <a:gd name="adj1" fmla="val 55093"/>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Office\Degree%20Info\2024-25%20Degree%20Planning%20Spreadsheets\CE_2026.xlsx" TargetMode="External"/><Relationship Id="rId1" Type="http://schemas.openxmlformats.org/officeDocument/2006/relationships/externalLinkPath" Target="/ECE/Office/Degree%20Info/2024-25%20Degree%20Planning%20Spreadsheets/CE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Eng"/>
      <sheetName val="Course Units"/>
      <sheetName val="Course Summ 24-25"/>
    </sheetNames>
    <definedNames>
      <definedName name="F873.5B133" sheetId="2"/>
    </defined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R154"/>
  <sheetViews>
    <sheetView tabSelected="1" zoomScaleNormal="100" zoomScalePageLayoutView="120" workbookViewId="0">
      <selection activeCell="H3" sqref="H3:M12"/>
    </sheetView>
  </sheetViews>
  <sheetFormatPr defaultColWidth="8.85546875" defaultRowHeight="12.75" x14ac:dyDescent="0.2"/>
  <cols>
    <col min="1" max="1" width="32.7109375" customWidth="1"/>
    <col min="2" max="2" width="4.28515625" style="1" customWidth="1"/>
    <col min="8" max="12" width="6.7109375" customWidth="1"/>
    <col min="13" max="13" width="7.28515625" bestFit="1" customWidth="1"/>
    <col min="14" max="14" width="10.5703125" hidden="1" customWidth="1"/>
    <col min="15" max="15" width="7" bestFit="1" customWidth="1"/>
    <col min="16" max="16" width="4.140625" style="69" bestFit="1" customWidth="1"/>
    <col min="17" max="17" width="9.140625" customWidth="1"/>
  </cols>
  <sheetData>
    <row r="3" spans="1:13" x14ac:dyDescent="0.2">
      <c r="H3" s="255" t="s">
        <v>391</v>
      </c>
      <c r="I3" s="255"/>
      <c r="J3" s="255"/>
      <c r="K3" s="255"/>
      <c r="L3" s="255"/>
      <c r="M3" s="255"/>
    </row>
    <row r="4" spans="1:13" x14ac:dyDescent="0.2">
      <c r="H4" s="255"/>
      <c r="I4" s="255"/>
      <c r="J4" s="255"/>
      <c r="K4" s="255"/>
      <c r="L4" s="255"/>
      <c r="M4" s="255"/>
    </row>
    <row r="5" spans="1:13" x14ac:dyDescent="0.2">
      <c r="B5" s="32" t="s">
        <v>41</v>
      </c>
      <c r="H5" s="255"/>
      <c r="I5" s="255"/>
      <c r="J5" s="255"/>
      <c r="K5" s="255"/>
      <c r="L5" s="255"/>
      <c r="M5" s="255"/>
    </row>
    <row r="6" spans="1:13" x14ac:dyDescent="0.2">
      <c r="B6" s="32" t="s">
        <v>42</v>
      </c>
      <c r="H6" s="255"/>
      <c r="I6" s="255"/>
      <c r="J6" s="255"/>
      <c r="K6" s="255"/>
      <c r="L6" s="255"/>
      <c r="M6" s="255"/>
    </row>
    <row r="7" spans="1:13" x14ac:dyDescent="0.2">
      <c r="B7" s="33"/>
      <c r="H7" s="255"/>
      <c r="I7" s="255"/>
      <c r="J7" s="255"/>
      <c r="K7" s="255"/>
      <c r="L7" s="255"/>
      <c r="M7" s="255"/>
    </row>
    <row r="8" spans="1:13" x14ac:dyDescent="0.2">
      <c r="B8" s="32" t="s">
        <v>43</v>
      </c>
      <c r="H8" s="255"/>
      <c r="I8" s="255"/>
      <c r="J8" s="255"/>
      <c r="K8" s="255"/>
      <c r="L8" s="255"/>
      <c r="M8" s="255"/>
    </row>
    <row r="9" spans="1:13" x14ac:dyDescent="0.2">
      <c r="B9" s="32" t="s">
        <v>59</v>
      </c>
      <c r="F9" s="58"/>
      <c r="H9" s="255"/>
      <c r="I9" s="255"/>
      <c r="J9" s="255"/>
      <c r="K9" s="255"/>
      <c r="L9" s="255"/>
      <c r="M9" s="255"/>
    </row>
    <row r="10" spans="1:13" x14ac:dyDescent="0.2">
      <c r="A10" s="2"/>
      <c r="F10" s="58"/>
      <c r="H10" s="255"/>
      <c r="I10" s="255"/>
      <c r="J10" s="255"/>
      <c r="K10" s="255"/>
      <c r="L10" s="255"/>
      <c r="M10" s="255"/>
    </row>
    <row r="11" spans="1:13" x14ac:dyDescent="0.2">
      <c r="A11" s="76" t="s">
        <v>44</v>
      </c>
      <c r="B11" s="262" t="s">
        <v>91</v>
      </c>
      <c r="C11" s="263"/>
      <c r="D11" s="263"/>
      <c r="E11" s="263"/>
      <c r="F11" s="263"/>
      <c r="H11" s="255"/>
      <c r="I11" s="255"/>
      <c r="J11" s="255"/>
      <c r="K11" s="255"/>
      <c r="L11" s="255"/>
      <c r="M11" s="255"/>
    </row>
    <row r="12" spans="1:13" x14ac:dyDescent="0.2">
      <c r="A12" s="76" t="s">
        <v>90</v>
      </c>
      <c r="B12" s="262" t="s">
        <v>92</v>
      </c>
      <c r="C12" s="263"/>
      <c r="D12" s="263"/>
      <c r="E12" s="263"/>
      <c r="F12" s="263"/>
      <c r="H12" s="255"/>
      <c r="I12" s="255"/>
      <c r="J12" s="255"/>
      <c r="K12" s="255"/>
      <c r="L12" s="255"/>
      <c r="M12" s="255"/>
    </row>
    <row r="13" spans="1:13" x14ac:dyDescent="0.2">
      <c r="A13" s="2"/>
    </row>
    <row r="14" spans="1:13" x14ac:dyDescent="0.2">
      <c r="A14" t="s">
        <v>45</v>
      </c>
    </row>
    <row r="15" spans="1:13" x14ac:dyDescent="0.2">
      <c r="A15" t="s">
        <v>117</v>
      </c>
    </row>
    <row r="16" spans="1:13" x14ac:dyDescent="0.2">
      <c r="A16" t="s">
        <v>116</v>
      </c>
    </row>
    <row r="19" spans="1:18" x14ac:dyDescent="0.2">
      <c r="A19" s="3" t="s">
        <v>0</v>
      </c>
      <c r="B19" s="4"/>
    </row>
    <row r="20" spans="1:18" x14ac:dyDescent="0.2">
      <c r="B20" s="1" t="s">
        <v>1</v>
      </c>
      <c r="C20" s="1" t="s">
        <v>2</v>
      </c>
      <c r="D20" s="1" t="s">
        <v>3</v>
      </c>
      <c r="E20" s="1" t="s">
        <v>4</v>
      </c>
      <c r="F20" s="1" t="s">
        <v>5</v>
      </c>
      <c r="G20" s="1" t="s">
        <v>93</v>
      </c>
      <c r="H20" s="1" t="s">
        <v>7</v>
      </c>
      <c r="I20" s="1" t="s">
        <v>94</v>
      </c>
      <c r="J20" s="1" t="s">
        <v>9</v>
      </c>
      <c r="K20" s="1" t="s">
        <v>10</v>
      </c>
      <c r="L20" s="1" t="s">
        <v>11</v>
      </c>
      <c r="M20" s="1" t="s">
        <v>12</v>
      </c>
      <c r="O20" s="69"/>
      <c r="P20"/>
      <c r="R20" s="69"/>
    </row>
    <row r="21" spans="1:18" x14ac:dyDescent="0.2">
      <c r="A21" s="5" t="str">
        <f>'Course Units'!A8</f>
        <v>APSC 101 Eng Design &amp; Practice</v>
      </c>
      <c r="B21" s="56">
        <v>0</v>
      </c>
      <c r="C21" s="6">
        <f>$B21*'Course Units'!B8</f>
        <v>0</v>
      </c>
      <c r="D21" s="6">
        <f>$B21*'Course Units'!C8</f>
        <v>0</v>
      </c>
      <c r="E21" s="6">
        <f>$B21*'Course Units'!D8</f>
        <v>0</v>
      </c>
      <c r="F21" s="6">
        <f>$B21*'Course Units'!F8</f>
        <v>0</v>
      </c>
      <c r="G21" s="6">
        <f>$B21*'Course Units'!G8</f>
        <v>0</v>
      </c>
      <c r="H21" s="6">
        <f>$B21*'Course Units'!H8</f>
        <v>0</v>
      </c>
      <c r="I21" s="6">
        <f>$B21*'Course Units'!I8</f>
        <v>0</v>
      </c>
      <c r="J21" s="6">
        <f>$B21*'Course Units'!J8</f>
        <v>0</v>
      </c>
      <c r="K21" s="6">
        <f>$B21*'Course Units'!K8</f>
        <v>0</v>
      </c>
      <c r="L21" s="6">
        <f>$B21*'Course Units'!L8</f>
        <v>0</v>
      </c>
      <c r="M21" s="6">
        <f>$B21*'Course Units'!M8</f>
        <v>0</v>
      </c>
      <c r="O21" s="69"/>
      <c r="P21"/>
      <c r="R21" s="69"/>
    </row>
    <row r="22" spans="1:18" x14ac:dyDescent="0.2">
      <c r="A22" s="5" t="str">
        <f>'Course Units'!A9</f>
        <v>APSC 102 Experimentation</v>
      </c>
      <c r="B22" s="56">
        <v>0</v>
      </c>
      <c r="C22" s="6">
        <f>$B22*'Course Units'!B9</f>
        <v>0</v>
      </c>
      <c r="D22" s="6">
        <f>$B22*'Course Units'!C9</f>
        <v>0</v>
      </c>
      <c r="E22" s="6">
        <f>$B22*'Course Units'!D9</f>
        <v>0</v>
      </c>
      <c r="F22" s="6">
        <f>$B22*'Course Units'!F9</f>
        <v>0</v>
      </c>
      <c r="G22" s="6">
        <f>$B22*'Course Units'!G9</f>
        <v>0</v>
      </c>
      <c r="H22" s="6">
        <f>$B22*'Course Units'!H9</f>
        <v>0</v>
      </c>
      <c r="I22" s="6">
        <f>$B22*'Course Units'!I9</f>
        <v>0</v>
      </c>
      <c r="J22" s="6">
        <f>$B22*'Course Units'!J9</f>
        <v>0</v>
      </c>
      <c r="K22" s="6">
        <f>$B22*'Course Units'!K9</f>
        <v>0</v>
      </c>
      <c r="L22" s="6">
        <f>$B22*'Course Units'!L9</f>
        <v>0</v>
      </c>
      <c r="M22" s="6">
        <f>$B22*'Course Units'!M9</f>
        <v>0</v>
      </c>
      <c r="O22" s="69"/>
      <c r="P22"/>
      <c r="R22" s="69"/>
    </row>
    <row r="23" spans="1:18" x14ac:dyDescent="0.2">
      <c r="A23" s="5" t="str">
        <f>'Course Units'!A10</f>
        <v>APSC 103 Eng Client-based Design Project</v>
      </c>
      <c r="B23" s="56">
        <v>0</v>
      </c>
      <c r="C23" s="6">
        <f>$B23*'Course Units'!B10</f>
        <v>0</v>
      </c>
      <c r="D23" s="6">
        <f>$B23*'Course Units'!C10</f>
        <v>0</v>
      </c>
      <c r="E23" s="6">
        <f>$B23*'Course Units'!D10</f>
        <v>0</v>
      </c>
      <c r="F23" s="6">
        <f>$B23*'Course Units'!F10</f>
        <v>0</v>
      </c>
      <c r="G23" s="6">
        <f>$B23*'Course Units'!G10</f>
        <v>0</v>
      </c>
      <c r="H23" s="6">
        <f>$B23*'Course Units'!H10</f>
        <v>0</v>
      </c>
      <c r="I23" s="6">
        <f>$B23*'Course Units'!I10</f>
        <v>0</v>
      </c>
      <c r="J23" s="6">
        <f>$B23*'Course Units'!J10</f>
        <v>0</v>
      </c>
      <c r="K23" s="6">
        <f>$B23*'Course Units'!K10</f>
        <v>0</v>
      </c>
      <c r="L23" s="6">
        <f>$B23*'Course Units'!L10</f>
        <v>0</v>
      </c>
      <c r="M23" s="6">
        <f>$B23*'Course Units'!M10</f>
        <v>0</v>
      </c>
      <c r="O23" s="69"/>
      <c r="P23"/>
      <c r="R23" s="69"/>
    </row>
    <row r="24" spans="1:18" x14ac:dyDescent="0.2">
      <c r="A24" s="5" t="str">
        <f>'Course Units'!A11</f>
        <v>APSC 199 EPT</v>
      </c>
      <c r="B24" s="56">
        <v>0</v>
      </c>
      <c r="C24" s="6">
        <f>$B24*'Course Units'!B11</f>
        <v>0</v>
      </c>
      <c r="D24" s="6">
        <f>$B24*'Course Units'!C11</f>
        <v>0</v>
      </c>
      <c r="E24" s="6">
        <f>$B24*'Course Units'!D11</f>
        <v>0</v>
      </c>
      <c r="F24" s="6">
        <f>$B24*'Course Units'!F11</f>
        <v>0</v>
      </c>
      <c r="G24" s="6">
        <f>$B24*'Course Units'!G11</f>
        <v>0</v>
      </c>
      <c r="H24" s="6">
        <f>$B24*'Course Units'!H11</f>
        <v>0</v>
      </c>
      <c r="I24" s="6">
        <f>$B24*'Course Units'!I11</f>
        <v>0</v>
      </c>
      <c r="J24" s="6">
        <f>$B24*'Course Units'!J11</f>
        <v>0</v>
      </c>
      <c r="K24" s="6">
        <f>$B24*'Course Units'!K11</f>
        <v>0</v>
      </c>
      <c r="L24" s="6">
        <f>$B24*'Course Units'!L11</f>
        <v>0</v>
      </c>
      <c r="M24" s="6">
        <f>$B24*'Course Units'!M11</f>
        <v>0</v>
      </c>
      <c r="O24" s="69"/>
      <c r="P24"/>
      <c r="R24" s="69"/>
    </row>
    <row r="25" spans="1:18" x14ac:dyDescent="0.2">
      <c r="A25" s="5" t="str">
        <f>'Course Units'!A12</f>
        <v>APSC 111 Physics I</v>
      </c>
      <c r="B25" s="56">
        <v>0</v>
      </c>
      <c r="C25" s="6">
        <f>$B25*'Course Units'!B12</f>
        <v>0</v>
      </c>
      <c r="D25" s="6">
        <f>$B25*'Course Units'!C12</f>
        <v>0</v>
      </c>
      <c r="E25" s="6">
        <f>$B25*'Course Units'!D12</f>
        <v>0</v>
      </c>
      <c r="F25" s="6">
        <f>$B25*'Course Units'!F12</f>
        <v>0</v>
      </c>
      <c r="G25" s="6">
        <f>$B25*'Course Units'!G12</f>
        <v>0</v>
      </c>
      <c r="H25" s="6">
        <f>$B25*'Course Units'!H12</f>
        <v>0</v>
      </c>
      <c r="I25" s="6">
        <f>$B25*'Course Units'!I12</f>
        <v>0</v>
      </c>
      <c r="J25" s="6">
        <f>$B25*'Course Units'!J12</f>
        <v>0</v>
      </c>
      <c r="K25" s="6">
        <f>$B25*'Course Units'!K12</f>
        <v>0</v>
      </c>
      <c r="L25" s="6">
        <f>$B25*'Course Units'!L12</f>
        <v>0</v>
      </c>
      <c r="M25" s="6">
        <f>$B25*'Course Units'!M12</f>
        <v>0</v>
      </c>
      <c r="O25" s="69"/>
      <c r="P25"/>
      <c r="R25" s="69"/>
    </row>
    <row r="26" spans="1:18" x14ac:dyDescent="0.2">
      <c r="A26" s="5" t="str">
        <f>'Course Units'!A13</f>
        <v>APSC 112 Physics II</v>
      </c>
      <c r="B26" s="56">
        <v>0</v>
      </c>
      <c r="C26" s="6">
        <f>$B26*'Course Units'!B13</f>
        <v>0</v>
      </c>
      <c r="D26" s="6">
        <f>$B26*'Course Units'!C13</f>
        <v>0</v>
      </c>
      <c r="E26" s="6">
        <f>$B26*'Course Units'!D13</f>
        <v>0</v>
      </c>
      <c r="F26" s="6">
        <f>$B26*'Course Units'!F13</f>
        <v>0</v>
      </c>
      <c r="G26" s="6">
        <f>$B26*'Course Units'!G13</f>
        <v>0</v>
      </c>
      <c r="H26" s="6">
        <f>$B26*'Course Units'!H13</f>
        <v>0</v>
      </c>
      <c r="I26" s="6">
        <f>$B26*'Course Units'!I13</f>
        <v>0</v>
      </c>
      <c r="J26" s="6">
        <f>$B26*'Course Units'!J13</f>
        <v>0</v>
      </c>
      <c r="K26" s="6">
        <f>$B26*'Course Units'!K13</f>
        <v>0</v>
      </c>
      <c r="L26" s="6">
        <f>$B26*'Course Units'!L13</f>
        <v>0</v>
      </c>
      <c r="M26" s="6">
        <f>$B26*'Course Units'!M13</f>
        <v>0</v>
      </c>
      <c r="O26" s="69"/>
      <c r="P26"/>
      <c r="R26" s="69"/>
    </row>
    <row r="27" spans="1:18" x14ac:dyDescent="0.2">
      <c r="A27" s="5" t="str">
        <f>'Course Units'!A14</f>
        <v>APSC 131 Chemistry and Materials</v>
      </c>
      <c r="B27" s="56">
        <v>0</v>
      </c>
      <c r="C27" s="6">
        <f>$B27*'Course Units'!B14</f>
        <v>0</v>
      </c>
      <c r="D27" s="6">
        <f>$B27*'Course Units'!C14</f>
        <v>0</v>
      </c>
      <c r="E27" s="6">
        <f>$B27*'Course Units'!D14</f>
        <v>0</v>
      </c>
      <c r="F27" s="6">
        <f>$B27*'Course Units'!F14</f>
        <v>0</v>
      </c>
      <c r="G27" s="6">
        <f>$B27*'Course Units'!G14</f>
        <v>0</v>
      </c>
      <c r="H27" s="6">
        <f>$B27*'Course Units'!H14</f>
        <v>0</v>
      </c>
      <c r="I27" s="6">
        <f>$B27*'Course Units'!I14</f>
        <v>0</v>
      </c>
      <c r="J27" s="6">
        <f>$B27*'Course Units'!J14</f>
        <v>0</v>
      </c>
      <c r="K27" s="6">
        <f>$B27*'Course Units'!K14</f>
        <v>0</v>
      </c>
      <c r="L27" s="6">
        <f>$B27*'Course Units'!L14</f>
        <v>0</v>
      </c>
      <c r="M27" s="6">
        <f>$B27*'Course Units'!M14</f>
        <v>0</v>
      </c>
      <c r="O27" s="69"/>
      <c r="P27"/>
      <c r="R27" s="69"/>
    </row>
    <row r="28" spans="1:18" x14ac:dyDescent="0.2">
      <c r="A28" s="5" t="str">
        <f>'Course Units'!A15</f>
        <v>APSC 132 Chemistry and its Applic.</v>
      </c>
      <c r="B28" s="56">
        <v>0</v>
      </c>
      <c r="C28" s="6">
        <f>$B28*'Course Units'!B15</f>
        <v>0</v>
      </c>
      <c r="D28" s="6">
        <f>$B28*'Course Units'!C15</f>
        <v>0</v>
      </c>
      <c r="E28" s="6">
        <f>$B28*'Course Units'!D15</f>
        <v>0</v>
      </c>
      <c r="F28" s="6">
        <f>$B28*'Course Units'!F15</f>
        <v>0</v>
      </c>
      <c r="G28" s="6">
        <f>$B28*'Course Units'!G15</f>
        <v>0</v>
      </c>
      <c r="H28" s="6">
        <f>$B28*'Course Units'!H15</f>
        <v>0</v>
      </c>
      <c r="I28" s="6">
        <f>$B28*'Course Units'!I15</f>
        <v>0</v>
      </c>
      <c r="J28" s="6">
        <f>$B28*'Course Units'!J15</f>
        <v>0</v>
      </c>
      <c r="K28" s="6">
        <f>$B28*'Course Units'!K15</f>
        <v>0</v>
      </c>
      <c r="L28" s="6">
        <f>$B28*'Course Units'!L15</f>
        <v>0</v>
      </c>
      <c r="M28" s="6">
        <f>$B28*'Course Units'!M15</f>
        <v>0</v>
      </c>
      <c r="O28" s="69"/>
      <c r="P28"/>
      <c r="R28" s="69"/>
    </row>
    <row r="29" spans="1:18" x14ac:dyDescent="0.2">
      <c r="A29" s="91" t="str">
        <f>'Course Units'!A16</f>
        <v>APSC 143 Intro to Comp. Progr.</v>
      </c>
      <c r="B29" s="56">
        <v>0</v>
      </c>
      <c r="C29" s="6">
        <f>$B29*'Course Units'!B16</f>
        <v>0</v>
      </c>
      <c r="D29" s="6">
        <f>$B29*'Course Units'!C16</f>
        <v>0</v>
      </c>
      <c r="E29" s="6">
        <f>$B29*'Course Units'!D16</f>
        <v>0</v>
      </c>
      <c r="F29" s="6">
        <f>$B29*'Course Units'!F16</f>
        <v>0</v>
      </c>
      <c r="G29" s="6">
        <f>$B29*'Course Units'!G16</f>
        <v>0</v>
      </c>
      <c r="H29" s="6">
        <f>$B29*'Course Units'!H16</f>
        <v>0</v>
      </c>
      <c r="I29" s="6">
        <f>$B29*'Course Units'!I16</f>
        <v>0</v>
      </c>
      <c r="J29" s="6">
        <f>$B29*'Course Units'!J16</f>
        <v>0</v>
      </c>
      <c r="K29" s="6">
        <f>$B29*'Course Units'!K16</f>
        <v>0</v>
      </c>
      <c r="L29" s="6">
        <f>$B29*'Course Units'!L16</f>
        <v>0</v>
      </c>
      <c r="M29" s="6">
        <f>$B29*'Course Units'!M16</f>
        <v>0</v>
      </c>
      <c r="O29" s="69"/>
      <c r="P29"/>
      <c r="R29" s="69"/>
    </row>
    <row r="30" spans="1:18" x14ac:dyDescent="0.2">
      <c r="A30" s="5" t="str">
        <f>'Course Units'!A17</f>
        <v>APSC 151 Eng. Geology &amp; the Biosphere</v>
      </c>
      <c r="B30" s="56">
        <v>0</v>
      </c>
      <c r="C30" s="6">
        <f>$B30*'Course Units'!B17</f>
        <v>0</v>
      </c>
      <c r="D30" s="6">
        <f>$B30*'Course Units'!C17</f>
        <v>0</v>
      </c>
      <c r="E30" s="6">
        <f>$B30*'Course Units'!D17</f>
        <v>0</v>
      </c>
      <c r="F30" s="6">
        <f>$B30*'Course Units'!F17</f>
        <v>0</v>
      </c>
      <c r="G30" s="6">
        <f>$B30*'Course Units'!G17</f>
        <v>0</v>
      </c>
      <c r="H30" s="6">
        <f>$B30*'Course Units'!H17</f>
        <v>0</v>
      </c>
      <c r="I30" s="6">
        <f>$B30*'Course Units'!I17</f>
        <v>0</v>
      </c>
      <c r="J30" s="6">
        <f>$B30*'Course Units'!J17</f>
        <v>0</v>
      </c>
      <c r="K30" s="6">
        <f>$B30*'Course Units'!K17</f>
        <v>0</v>
      </c>
      <c r="L30" s="6">
        <f>$B30*'Course Units'!L17</f>
        <v>0</v>
      </c>
      <c r="M30" s="6">
        <f>$B30*'Course Units'!M17</f>
        <v>0</v>
      </c>
      <c r="O30" s="69"/>
      <c r="P30"/>
      <c r="R30" s="69"/>
    </row>
    <row r="31" spans="1:18" x14ac:dyDescent="0.2">
      <c r="A31" s="5" t="str">
        <f>'Course Units'!A18</f>
        <v>APSC 162 Eng. Graphics</v>
      </c>
      <c r="B31" s="56">
        <v>0</v>
      </c>
      <c r="C31" s="6">
        <f>$B31*'Course Units'!B18</f>
        <v>0</v>
      </c>
      <c r="D31" s="6">
        <f>$B31*'Course Units'!C18</f>
        <v>0</v>
      </c>
      <c r="E31" s="6">
        <f>$B31*'Course Units'!D18</f>
        <v>0</v>
      </c>
      <c r="F31" s="6">
        <f>$B31*'Course Units'!F18</f>
        <v>0</v>
      </c>
      <c r="G31" s="6">
        <f>$B31*'Course Units'!G18</f>
        <v>0</v>
      </c>
      <c r="H31" s="6">
        <f>$B31*'Course Units'!H18</f>
        <v>0</v>
      </c>
      <c r="I31" s="6">
        <f>$B31*'Course Units'!I18</f>
        <v>0</v>
      </c>
      <c r="J31" s="6">
        <f>$B31*'Course Units'!J18</f>
        <v>0</v>
      </c>
      <c r="K31" s="6">
        <f>$B31*'Course Units'!K18</f>
        <v>0</v>
      </c>
      <c r="L31" s="6">
        <f>$B31*'Course Units'!L18</f>
        <v>0</v>
      </c>
      <c r="M31" s="6">
        <f>$B31*'Course Units'!M18</f>
        <v>0</v>
      </c>
      <c r="O31" s="69"/>
      <c r="P31"/>
      <c r="R31" s="69"/>
    </row>
    <row r="32" spans="1:18" x14ac:dyDescent="0.2">
      <c r="A32" s="5" t="str">
        <f>'Course Units'!A19</f>
        <v>APSC 171 Calculus I</v>
      </c>
      <c r="B32" s="56">
        <v>0</v>
      </c>
      <c r="C32" s="6">
        <f>$B32*'Course Units'!B19</f>
        <v>0</v>
      </c>
      <c r="D32" s="6">
        <f>$B32*'Course Units'!C19</f>
        <v>0</v>
      </c>
      <c r="E32" s="6">
        <f>$B32*'Course Units'!D19</f>
        <v>0</v>
      </c>
      <c r="F32" s="6">
        <f>$B32*'Course Units'!F19</f>
        <v>0</v>
      </c>
      <c r="G32" s="6">
        <f>$B32*'Course Units'!G19</f>
        <v>0</v>
      </c>
      <c r="H32" s="6">
        <f>$B32*'Course Units'!H19</f>
        <v>0</v>
      </c>
      <c r="I32" s="6">
        <f>$B32*'Course Units'!I19</f>
        <v>0</v>
      </c>
      <c r="J32" s="6">
        <f>$B32*'Course Units'!J19</f>
        <v>0</v>
      </c>
      <c r="K32" s="6">
        <f>$B32*'Course Units'!K19</f>
        <v>0</v>
      </c>
      <c r="L32" s="6">
        <f>$B32*'Course Units'!L19</f>
        <v>0</v>
      </c>
      <c r="M32" s="6">
        <f>$B32*'Course Units'!M19</f>
        <v>0</v>
      </c>
      <c r="O32" s="69"/>
      <c r="P32"/>
      <c r="R32" s="69"/>
    </row>
    <row r="33" spans="1:18" x14ac:dyDescent="0.2">
      <c r="A33" s="5" t="str">
        <f>'Course Units'!A20</f>
        <v>APSC 172 Calculus II</v>
      </c>
      <c r="B33" s="56">
        <v>0</v>
      </c>
      <c r="C33" s="6">
        <f>$B33*'Course Units'!B20</f>
        <v>0</v>
      </c>
      <c r="D33" s="6">
        <f>$B33*'Course Units'!C20</f>
        <v>0</v>
      </c>
      <c r="E33" s="6">
        <f>$B33*'Course Units'!D20</f>
        <v>0</v>
      </c>
      <c r="F33" s="6">
        <f>$B33*'Course Units'!F20</f>
        <v>0</v>
      </c>
      <c r="G33" s="6">
        <f>$B33*'Course Units'!G20</f>
        <v>0</v>
      </c>
      <c r="H33" s="6">
        <f>$B33*'Course Units'!H20</f>
        <v>0</v>
      </c>
      <c r="I33" s="6">
        <f>$B33*'Course Units'!I20</f>
        <v>0</v>
      </c>
      <c r="J33" s="6">
        <f>$B33*'Course Units'!J20</f>
        <v>0</v>
      </c>
      <c r="K33" s="6">
        <f>$B33*'Course Units'!K20</f>
        <v>0</v>
      </c>
      <c r="L33" s="6">
        <f>$B33*'Course Units'!L20</f>
        <v>0</v>
      </c>
      <c r="M33" s="6">
        <f>$B33*'Course Units'!M20</f>
        <v>0</v>
      </c>
      <c r="O33" s="69"/>
      <c r="P33"/>
      <c r="R33" s="69"/>
    </row>
    <row r="34" spans="1:18" x14ac:dyDescent="0.2">
      <c r="A34" s="5" t="str">
        <f>'Course Units'!A21</f>
        <v>APSC 174 Intro to Linear Algebra</v>
      </c>
      <c r="B34" s="56">
        <v>0</v>
      </c>
      <c r="C34" s="6">
        <f>$B34*'Course Units'!B21</f>
        <v>0</v>
      </c>
      <c r="D34" s="6">
        <f>$B34*'Course Units'!C21</f>
        <v>0</v>
      </c>
      <c r="E34" s="6">
        <f>$B34*'Course Units'!D21</f>
        <v>0</v>
      </c>
      <c r="F34" s="6">
        <f>$B34*'Course Units'!F21</f>
        <v>0</v>
      </c>
      <c r="G34" s="6">
        <f>$B34*'Course Units'!G21</f>
        <v>0</v>
      </c>
      <c r="H34" s="6">
        <f>$B34*'Course Units'!H21</f>
        <v>0</v>
      </c>
      <c r="I34" s="6">
        <f>$B34*'Course Units'!I21</f>
        <v>0</v>
      </c>
      <c r="J34" s="6">
        <f>$B34*'Course Units'!J21</f>
        <v>0</v>
      </c>
      <c r="K34" s="6">
        <f>$B34*'Course Units'!K21</f>
        <v>0</v>
      </c>
      <c r="L34" s="6">
        <f>$B34*'Course Units'!L21</f>
        <v>0</v>
      </c>
      <c r="M34" s="6">
        <f>$B34*'Course Units'!M21</f>
        <v>0</v>
      </c>
      <c r="O34" s="69"/>
      <c r="P34"/>
      <c r="R34" s="69"/>
    </row>
    <row r="35" spans="1:18" x14ac:dyDescent="0.2">
      <c r="A35" s="15" t="s">
        <v>97</v>
      </c>
      <c r="B35" s="56">
        <v>0</v>
      </c>
      <c r="C35" s="6">
        <f>$B35*'Course Units'!B22</f>
        <v>0</v>
      </c>
      <c r="D35" s="6">
        <f>$B35*'Course Units'!C22</f>
        <v>0</v>
      </c>
      <c r="E35" s="6">
        <f>$B35*'Course Units'!D22</f>
        <v>0</v>
      </c>
      <c r="F35" s="6">
        <f>$B35*'Course Units'!F22</f>
        <v>0</v>
      </c>
      <c r="G35" s="6">
        <f>$B35*'Course Units'!G22</f>
        <v>0</v>
      </c>
      <c r="H35" s="6">
        <f>$B35*'Course Units'!H22</f>
        <v>0</v>
      </c>
      <c r="I35" s="6">
        <f>$B35*'Course Units'!I22</f>
        <v>0</v>
      </c>
      <c r="J35" s="6">
        <f>$B35*'Course Units'!J22</f>
        <v>0</v>
      </c>
      <c r="K35" s="6">
        <f>$B35*'Course Units'!K22</f>
        <v>0</v>
      </c>
      <c r="L35" s="6">
        <f>$B35*'Course Units'!L22</f>
        <v>0</v>
      </c>
      <c r="M35" s="6">
        <f>$B35*'Course Units'!M22</f>
        <v>0</v>
      </c>
      <c r="O35" s="69"/>
      <c r="P35"/>
      <c r="R35" s="69"/>
    </row>
    <row r="36" spans="1:18" x14ac:dyDescent="0.2">
      <c r="A36" s="7" t="s">
        <v>16</v>
      </c>
      <c r="B36" s="8"/>
      <c r="C36" s="9">
        <f>+SUM(C21:C35)</f>
        <v>0</v>
      </c>
      <c r="D36" s="9">
        <f t="shared" ref="D36:L36" si="0">+SUM(D21:D35)</f>
        <v>0</v>
      </c>
      <c r="E36" s="9">
        <f t="shared" si="0"/>
        <v>0</v>
      </c>
      <c r="F36" s="9">
        <f>+SUM(F21:F35)</f>
        <v>0</v>
      </c>
      <c r="G36" s="9">
        <f t="shared" si="0"/>
        <v>0</v>
      </c>
      <c r="H36" s="9">
        <f t="shared" si="0"/>
        <v>0</v>
      </c>
      <c r="I36" s="9">
        <f t="shared" si="0"/>
        <v>0</v>
      </c>
      <c r="J36" s="9">
        <f t="shared" si="0"/>
        <v>0</v>
      </c>
      <c r="K36" s="9">
        <f t="shared" si="0"/>
        <v>0</v>
      </c>
      <c r="L36" s="9">
        <f t="shared" si="0"/>
        <v>0</v>
      </c>
      <c r="M36" s="9">
        <f>+SUM(M21:M35)</f>
        <v>0</v>
      </c>
      <c r="O36" s="69"/>
      <c r="P36"/>
      <c r="R36" s="69"/>
    </row>
    <row r="37" spans="1:18" x14ac:dyDescent="0.2">
      <c r="A37" s="11"/>
      <c r="B37" s="12"/>
      <c r="C37" s="1"/>
      <c r="D37" s="1"/>
      <c r="E37" s="1"/>
      <c r="F37" s="1"/>
      <c r="G37" s="1"/>
      <c r="H37" s="1"/>
      <c r="I37" s="1"/>
      <c r="J37" s="1"/>
      <c r="K37" s="1"/>
      <c r="L37" s="1"/>
      <c r="O37" s="69"/>
      <c r="P37"/>
      <c r="R37" s="69"/>
    </row>
    <row r="38" spans="1:18" x14ac:dyDescent="0.2">
      <c r="A38" s="13" t="s">
        <v>17</v>
      </c>
      <c r="B38" s="14"/>
      <c r="C38" s="1"/>
      <c r="D38" s="1"/>
      <c r="E38" s="1"/>
      <c r="F38" s="1"/>
      <c r="G38" s="1"/>
      <c r="H38" s="1"/>
      <c r="I38" s="1"/>
      <c r="J38" s="1"/>
      <c r="K38" s="1"/>
      <c r="L38" s="1"/>
      <c r="O38" s="69"/>
      <c r="P38"/>
      <c r="R38" s="69"/>
    </row>
    <row r="39" spans="1:18" x14ac:dyDescent="0.2">
      <c r="B39" s="1" t="s">
        <v>1</v>
      </c>
      <c r="C39" s="1" t="s">
        <v>2</v>
      </c>
      <c r="D39" s="1" t="s">
        <v>3</v>
      </c>
      <c r="E39" s="1" t="s">
        <v>4</v>
      </c>
      <c r="F39" s="1" t="s">
        <v>5</v>
      </c>
      <c r="G39" s="1" t="s">
        <v>93</v>
      </c>
      <c r="H39" s="1" t="s">
        <v>7</v>
      </c>
      <c r="I39" s="1" t="s">
        <v>94</v>
      </c>
      <c r="J39" s="1" t="s">
        <v>9</v>
      </c>
      <c r="K39" s="1" t="s">
        <v>10</v>
      </c>
      <c r="L39" s="1" t="s">
        <v>11</v>
      </c>
      <c r="M39" s="1" t="s">
        <v>12</v>
      </c>
      <c r="O39" s="69"/>
      <c r="P39"/>
      <c r="R39" s="69"/>
    </row>
    <row r="40" spans="1:18" x14ac:dyDescent="0.2">
      <c r="A40" s="5" t="str">
        <f>'Course Units'!A26</f>
        <v>ELEC 221 Electric Circuits</v>
      </c>
      <c r="B40" s="56">
        <v>0</v>
      </c>
      <c r="C40" s="71">
        <f>$B40*'Course Units'!B26</f>
        <v>0</v>
      </c>
      <c r="D40" s="71">
        <f>$B40*'Course Units'!C26</f>
        <v>0</v>
      </c>
      <c r="E40" s="71">
        <f>$B40*'Course Units'!D26</f>
        <v>0</v>
      </c>
      <c r="F40" s="71">
        <f>$B40*'Course Units'!F26</f>
        <v>0</v>
      </c>
      <c r="G40" s="71">
        <f>$B40*'Course Units'!G26</f>
        <v>0</v>
      </c>
      <c r="H40" s="71">
        <f>$B40*'Course Units'!H26</f>
        <v>0</v>
      </c>
      <c r="I40" s="71">
        <f>$B40*'Course Units'!I26</f>
        <v>0</v>
      </c>
      <c r="J40" s="71">
        <f>$B40*'Course Units'!J26</f>
        <v>0</v>
      </c>
      <c r="K40" s="71">
        <f>$B40*'Course Units'!K26</f>
        <v>0</v>
      </c>
      <c r="L40" s="71">
        <f>$B40*'Course Units'!L26</f>
        <v>0</v>
      </c>
      <c r="M40" s="71">
        <f>$B40*'Course Units'!M26</f>
        <v>0</v>
      </c>
      <c r="O40" s="69"/>
      <c r="P40"/>
      <c r="R40" s="69"/>
    </row>
    <row r="41" spans="1:18" x14ac:dyDescent="0.2">
      <c r="A41" s="5" t="str">
        <f>'Course Units'!A27</f>
        <v>ELEC 252 Electronics I</v>
      </c>
      <c r="B41" s="56">
        <v>0</v>
      </c>
      <c r="C41" s="71">
        <f>$B41*'Course Units'!B27</f>
        <v>0</v>
      </c>
      <c r="D41" s="71">
        <f>$B41*'Course Units'!C27</f>
        <v>0</v>
      </c>
      <c r="E41" s="71">
        <f>$B41*'Course Units'!D27</f>
        <v>0</v>
      </c>
      <c r="F41" s="71">
        <f>$B41*'Course Units'!F27</f>
        <v>0</v>
      </c>
      <c r="G41" s="71">
        <f>$B41*'Course Units'!G27</f>
        <v>0</v>
      </c>
      <c r="H41" s="71">
        <f>$B41*'Course Units'!H27</f>
        <v>0</v>
      </c>
      <c r="I41" s="71">
        <f>$B41*'Course Units'!I27</f>
        <v>0</v>
      </c>
      <c r="J41" s="71">
        <f>$B41*'Course Units'!J27</f>
        <v>0</v>
      </c>
      <c r="K41" s="71">
        <f>$B41*'Course Units'!K27</f>
        <v>0</v>
      </c>
      <c r="L41" s="71">
        <f>$B41*'Course Units'!L27</f>
        <v>0</v>
      </c>
      <c r="M41" s="71">
        <f>$B41*'Course Units'!M27</f>
        <v>0</v>
      </c>
      <c r="O41" s="69"/>
      <c r="P41"/>
      <c r="R41" s="69"/>
    </row>
    <row r="42" spans="1:18" x14ac:dyDescent="0.2">
      <c r="A42" s="5" t="str">
        <f>'Course Units'!A28</f>
        <v>ELEC 270 Discrete Mathematics</v>
      </c>
      <c r="B42" s="56">
        <v>0</v>
      </c>
      <c r="C42" s="71">
        <f>$B42*'Course Units'!B28</f>
        <v>0</v>
      </c>
      <c r="D42" s="71">
        <f>$B42*'Course Units'!C28</f>
        <v>0</v>
      </c>
      <c r="E42" s="71">
        <f>$B42*'Course Units'!D28</f>
        <v>0</v>
      </c>
      <c r="F42" s="71">
        <f>$B42*'Course Units'!F28</f>
        <v>0</v>
      </c>
      <c r="G42" s="71">
        <f>$B42*'Course Units'!G28</f>
        <v>0</v>
      </c>
      <c r="H42" s="71">
        <f>$B42*'Course Units'!H28</f>
        <v>0</v>
      </c>
      <c r="I42" s="71">
        <f>$B42*'Course Units'!I28</f>
        <v>0</v>
      </c>
      <c r="J42" s="71">
        <f>$B42*'Course Units'!J28</f>
        <v>0</v>
      </c>
      <c r="K42" s="71">
        <f>$B42*'Course Units'!K28</f>
        <v>0</v>
      </c>
      <c r="L42" s="71">
        <f>$B42*'Course Units'!L28</f>
        <v>0</v>
      </c>
      <c r="M42" s="71">
        <f>$B42*'Course Units'!M28</f>
        <v>0</v>
      </c>
      <c r="O42" s="69"/>
      <c r="P42"/>
      <c r="R42" s="69"/>
    </row>
    <row r="43" spans="1:18" x14ac:dyDescent="0.2">
      <c r="A43" s="5" t="str">
        <f>'Course Units'!A29</f>
        <v>ELEC 271 Digital Systems</v>
      </c>
      <c r="B43" s="56">
        <v>0</v>
      </c>
      <c r="C43" s="71">
        <f>$B43*'Course Units'!B29</f>
        <v>0</v>
      </c>
      <c r="D43" s="71">
        <f>$B43*'Course Units'!C29</f>
        <v>0</v>
      </c>
      <c r="E43" s="71">
        <f>$B43*'Course Units'!D29</f>
        <v>0</v>
      </c>
      <c r="F43" s="71">
        <f>$B43*'Course Units'!F29</f>
        <v>0</v>
      </c>
      <c r="G43" s="71">
        <f>$B43*'Course Units'!G29</f>
        <v>0</v>
      </c>
      <c r="H43" s="71">
        <f>$B43*'Course Units'!H29</f>
        <v>0</v>
      </c>
      <c r="I43" s="71">
        <f>$B43*'Course Units'!I29</f>
        <v>0</v>
      </c>
      <c r="J43" s="71">
        <f>$B43*'Course Units'!J29</f>
        <v>0</v>
      </c>
      <c r="K43" s="71">
        <f>$B43*'Course Units'!K29</f>
        <v>0</v>
      </c>
      <c r="L43" s="71">
        <f>$B43*'Course Units'!L29</f>
        <v>0</v>
      </c>
      <c r="M43" s="71">
        <f>$B43*'Course Units'!M29</f>
        <v>0</v>
      </c>
      <c r="O43" s="69"/>
      <c r="P43"/>
      <c r="R43" s="69"/>
    </row>
    <row r="44" spans="1:18" x14ac:dyDescent="0.2">
      <c r="A44" s="5" t="str">
        <f>'Course Units'!A30</f>
        <v>ELEC 274 Computer Architecture</v>
      </c>
      <c r="B44" s="56">
        <v>0</v>
      </c>
      <c r="C44" s="71">
        <f>$B44*'Course Units'!B30</f>
        <v>0</v>
      </c>
      <c r="D44" s="71">
        <f>$B44*'Course Units'!C30</f>
        <v>0</v>
      </c>
      <c r="E44" s="71">
        <f>$B44*'Course Units'!D30</f>
        <v>0</v>
      </c>
      <c r="F44" s="71">
        <f>$B44*'Course Units'!F30</f>
        <v>0</v>
      </c>
      <c r="G44" s="71">
        <f>$B44*'Course Units'!G30</f>
        <v>0</v>
      </c>
      <c r="H44" s="71">
        <f>$B44*'Course Units'!H30</f>
        <v>0</v>
      </c>
      <c r="I44" s="71">
        <f>$B44*'Course Units'!I30</f>
        <v>0</v>
      </c>
      <c r="J44" s="71">
        <f>$B44*'Course Units'!J30</f>
        <v>0</v>
      </c>
      <c r="K44" s="71">
        <f>$B44*'Course Units'!K30</f>
        <v>0</v>
      </c>
      <c r="L44" s="71">
        <f>$B44*'Course Units'!L30</f>
        <v>0</v>
      </c>
      <c r="M44" s="71">
        <f>$B44*'Course Units'!M30</f>
        <v>0</v>
      </c>
      <c r="O44" s="69"/>
      <c r="P44"/>
      <c r="R44" s="69"/>
    </row>
    <row r="45" spans="1:18" x14ac:dyDescent="0.2">
      <c r="A45" s="5" t="str">
        <f>'Course Units'!A31</f>
        <v>ELEC 278 Inf. Structures &amp; S/W Eng.</v>
      </c>
      <c r="B45" s="56">
        <v>0</v>
      </c>
      <c r="C45" s="71">
        <f>$B45*'Course Units'!B31</f>
        <v>0</v>
      </c>
      <c r="D45" s="71">
        <f>$B45*'Course Units'!C31</f>
        <v>0</v>
      </c>
      <c r="E45" s="71">
        <f>$B45*'Course Units'!D31</f>
        <v>0</v>
      </c>
      <c r="F45" s="71">
        <f>$B45*'Course Units'!F31</f>
        <v>0</v>
      </c>
      <c r="G45" s="71">
        <f>$B45*'Course Units'!G31</f>
        <v>0</v>
      </c>
      <c r="H45" s="71">
        <f>$B45*'Course Units'!H31</f>
        <v>0</v>
      </c>
      <c r="I45" s="71">
        <f>$B45*'Course Units'!I31</f>
        <v>0</v>
      </c>
      <c r="J45" s="71">
        <f>$B45*'Course Units'!J31</f>
        <v>0</v>
      </c>
      <c r="K45" s="71">
        <f>$B45*'Course Units'!K31</f>
        <v>0</v>
      </c>
      <c r="L45" s="71">
        <f>$B45*'Course Units'!L31</f>
        <v>0</v>
      </c>
      <c r="M45" s="71">
        <f>$B45*'Course Units'!M31</f>
        <v>0</v>
      </c>
      <c r="O45" s="69"/>
      <c r="P45"/>
      <c r="R45" s="69"/>
    </row>
    <row r="46" spans="1:18" x14ac:dyDescent="0.2">
      <c r="A46" s="5" t="str">
        <f>'Course Units'!A34</f>
        <v>ELEC 279 Intro to Obj.-Oriented Progr.</v>
      </c>
      <c r="B46" s="56">
        <v>0</v>
      </c>
      <c r="C46" s="71">
        <f>$B46*'Course Units'!B34</f>
        <v>0</v>
      </c>
      <c r="D46" s="71">
        <f>$B46*'Course Units'!C34</f>
        <v>0</v>
      </c>
      <c r="E46" s="71">
        <f>$B46*'Course Units'!D34</f>
        <v>0</v>
      </c>
      <c r="F46" s="71">
        <f>$B46*'Course Units'!E34</f>
        <v>0</v>
      </c>
      <c r="G46" s="71">
        <f>$B46*'Course Units'!F34</f>
        <v>0</v>
      </c>
      <c r="H46" s="71">
        <f>$B46*'Course Units'!G34</f>
        <v>0</v>
      </c>
      <c r="I46" s="71">
        <f>$B46*'Course Units'!H34</f>
        <v>0</v>
      </c>
      <c r="J46" s="71">
        <f>$B46*'Course Units'!I34</f>
        <v>0</v>
      </c>
      <c r="K46" s="71">
        <f>$B46*'Course Units'!J34</f>
        <v>0</v>
      </c>
      <c r="L46" s="71">
        <f>$B46*'Course Units'!K34</f>
        <v>0</v>
      </c>
      <c r="M46" s="71">
        <f>$B46*'Course Units'!L34</f>
        <v>0</v>
      </c>
      <c r="O46" s="69"/>
      <c r="P46"/>
      <c r="R46" s="69"/>
    </row>
    <row r="47" spans="1:18" x14ac:dyDescent="0.2">
      <c r="A47" s="5" t="str">
        <f>'Course Units'!A32</f>
        <v>ELEC 280 Fund. of Electromagnetics</v>
      </c>
      <c r="B47" s="56">
        <v>0</v>
      </c>
      <c r="C47" s="71">
        <f>$B47*'Course Units'!B32</f>
        <v>0</v>
      </c>
      <c r="D47" s="71">
        <f>$B47*'Course Units'!C32</f>
        <v>0</v>
      </c>
      <c r="E47" s="71">
        <f>$B47*'Course Units'!D32</f>
        <v>0</v>
      </c>
      <c r="F47" s="71">
        <f>$B47*'Course Units'!F32</f>
        <v>0</v>
      </c>
      <c r="G47" s="71">
        <f>$B47*'Course Units'!G32</f>
        <v>0</v>
      </c>
      <c r="H47" s="71">
        <f>$B47*'Course Units'!H32</f>
        <v>0</v>
      </c>
      <c r="I47" s="71">
        <f>$B47*'Course Units'!I32</f>
        <v>0</v>
      </c>
      <c r="J47" s="71">
        <f>$B47*'Course Units'!J32</f>
        <v>0</v>
      </c>
      <c r="K47" s="71">
        <f>$B47*'Course Units'!K32</f>
        <v>0</v>
      </c>
      <c r="L47" s="71">
        <f>$B47*'Course Units'!L32</f>
        <v>0</v>
      </c>
      <c r="M47" s="71">
        <f>$B47*'Course Units'!M32</f>
        <v>0</v>
      </c>
      <c r="O47" s="69"/>
      <c r="P47"/>
      <c r="R47" s="69"/>
    </row>
    <row r="48" spans="1:18" x14ac:dyDescent="0.2">
      <c r="A48" s="5" t="str">
        <f>'Course Units'!A36</f>
        <v>ELEC 290 ECE Design and Practice</v>
      </c>
      <c r="B48" s="56">
        <v>0</v>
      </c>
      <c r="C48" s="71">
        <f>$B48*'Course Units'!B36</f>
        <v>0</v>
      </c>
      <c r="D48" s="71">
        <f>$B48*'Course Units'!C36</f>
        <v>0</v>
      </c>
      <c r="E48" s="71">
        <f>$B48*'Course Units'!D36</f>
        <v>0</v>
      </c>
      <c r="F48" s="71">
        <f>$B48*'Course Units'!F36</f>
        <v>0</v>
      </c>
      <c r="G48" s="71">
        <f>$B48*'Course Units'!G36</f>
        <v>0</v>
      </c>
      <c r="H48" s="71">
        <f>$B48*'Course Units'!H36</f>
        <v>0</v>
      </c>
      <c r="I48" s="71">
        <f>$B48*'Course Units'!I36</f>
        <v>0</v>
      </c>
      <c r="J48" s="71">
        <f>$B48*'Course Units'!J36</f>
        <v>0</v>
      </c>
      <c r="K48" s="71">
        <f>$B48*'Course Units'!K36</f>
        <v>0</v>
      </c>
      <c r="L48" s="71">
        <f>$B48*'Course Units'!L36</f>
        <v>0</v>
      </c>
      <c r="M48" s="71">
        <f>$B48*'Course Units'!M36</f>
        <v>0</v>
      </c>
      <c r="O48" s="69"/>
      <c r="P48"/>
      <c r="R48" s="69"/>
    </row>
    <row r="49" spans="1:18" x14ac:dyDescent="0.2">
      <c r="A49" s="5" t="str">
        <f>'Course Units'!A33</f>
        <v>ELEC 292 Intro to Data Science</v>
      </c>
      <c r="B49" s="56">
        <v>0</v>
      </c>
      <c r="C49" s="71">
        <f>$B49*'Course Units'!B33</f>
        <v>0</v>
      </c>
      <c r="D49" s="71">
        <f>$B49*'Course Units'!C33</f>
        <v>0</v>
      </c>
      <c r="E49" s="71">
        <f>$B49*'Course Units'!D33</f>
        <v>0</v>
      </c>
      <c r="F49" s="71">
        <f>$B49*'Course Units'!F33</f>
        <v>0</v>
      </c>
      <c r="G49" s="71">
        <f>$B49*'Course Units'!G33</f>
        <v>0</v>
      </c>
      <c r="H49" s="71">
        <f>$B49*'Course Units'!H33</f>
        <v>0</v>
      </c>
      <c r="I49" s="71">
        <f>$B49*'Course Units'!I33</f>
        <v>0</v>
      </c>
      <c r="J49" s="71">
        <f>$B49*'Course Units'!J33</f>
        <v>0</v>
      </c>
      <c r="K49" s="71">
        <f>$B49*'Course Units'!K33</f>
        <v>0</v>
      </c>
      <c r="L49" s="71">
        <f>$B49*'Course Units'!L33</f>
        <v>0</v>
      </c>
      <c r="M49" s="71">
        <f>$B49*'Course Units'!M33</f>
        <v>0</v>
      </c>
      <c r="O49" s="69"/>
      <c r="P49"/>
      <c r="R49" s="69"/>
    </row>
    <row r="50" spans="1:18" x14ac:dyDescent="0.2">
      <c r="A50" s="5" t="str">
        <f>'Course Units'!A35</f>
        <v xml:space="preserve">MTHE 235 Diff. Eq. </v>
      </c>
      <c r="B50" s="56">
        <v>0</v>
      </c>
      <c r="C50" s="71">
        <f>$B50*'Course Units'!B35</f>
        <v>0</v>
      </c>
      <c r="D50" s="71">
        <f>$B50*'Course Units'!C35</f>
        <v>0</v>
      </c>
      <c r="E50" s="71">
        <f>$B50*'Course Units'!D35</f>
        <v>0</v>
      </c>
      <c r="F50" s="71">
        <f>$B50*'Course Units'!F35</f>
        <v>0</v>
      </c>
      <c r="G50" s="71">
        <f>$B50*'Course Units'!G35</f>
        <v>0</v>
      </c>
      <c r="H50" s="71">
        <f>$B50*'Course Units'!H35</f>
        <v>0</v>
      </c>
      <c r="I50" s="71">
        <f>$B50*'Course Units'!I35</f>
        <v>0</v>
      </c>
      <c r="J50" s="71">
        <f>$B50*'Course Units'!J35</f>
        <v>0</v>
      </c>
      <c r="K50" s="71">
        <f>$B50*'Course Units'!K35</f>
        <v>0</v>
      </c>
      <c r="L50" s="71">
        <f>$B50*'Course Units'!L35</f>
        <v>0</v>
      </c>
      <c r="M50" s="71">
        <f>$B50*'Course Units'!M35</f>
        <v>0</v>
      </c>
      <c r="O50" s="69"/>
      <c r="P50"/>
      <c r="R50" s="69"/>
    </row>
    <row r="51" spans="1:18" x14ac:dyDescent="0.2">
      <c r="A51" s="5" t="str">
        <f>'Course Units'!A37</f>
        <v>ELEC 326 Probability</v>
      </c>
      <c r="B51" s="56">
        <v>0</v>
      </c>
      <c r="C51" s="71">
        <f>$B51*'Course Units'!B37</f>
        <v>0</v>
      </c>
      <c r="D51" s="71">
        <f>$B51*'Course Units'!C37</f>
        <v>0</v>
      </c>
      <c r="E51" s="71">
        <f>$B51*'Course Units'!D37</f>
        <v>0</v>
      </c>
      <c r="F51" s="71">
        <f>$B51*'Course Units'!F37</f>
        <v>0</v>
      </c>
      <c r="G51" s="71">
        <f>$B51*'Course Units'!G37</f>
        <v>0</v>
      </c>
      <c r="H51" s="71">
        <f>$B51*'Course Units'!H37</f>
        <v>0</v>
      </c>
      <c r="I51" s="71">
        <f>$B51*'Course Units'!I37</f>
        <v>0</v>
      </c>
      <c r="J51" s="71">
        <f>$B51*'Course Units'!J37</f>
        <v>0</v>
      </c>
      <c r="K51" s="71">
        <f>$B51*'Course Units'!K37</f>
        <v>0</v>
      </c>
      <c r="L51" s="71">
        <f>$B51*'Course Units'!L37</f>
        <v>0</v>
      </c>
      <c r="M51" s="71">
        <f>$B51*'Course Units'!M37</f>
        <v>0</v>
      </c>
      <c r="O51" s="69"/>
      <c r="P51"/>
      <c r="R51" s="69"/>
    </row>
    <row r="52" spans="1:18" x14ac:dyDescent="0.2">
      <c r="A52" s="5" t="str">
        <f>'Course Units'!A38</f>
        <v>ELEC 371 Microprocessor Systems</v>
      </c>
      <c r="B52" s="56">
        <v>0</v>
      </c>
      <c r="C52" s="71">
        <f>$B52*'Course Units'!B38</f>
        <v>0</v>
      </c>
      <c r="D52" s="71">
        <f>$B52*'Course Units'!C38</f>
        <v>0</v>
      </c>
      <c r="E52" s="71">
        <f>$B52*'Course Units'!D38</f>
        <v>0</v>
      </c>
      <c r="F52" s="71">
        <f>$B52*'Course Units'!F38</f>
        <v>0</v>
      </c>
      <c r="G52" s="71">
        <f>$B52*'Course Units'!G38</f>
        <v>0</v>
      </c>
      <c r="H52" s="71">
        <f>$B52*'Course Units'!H38</f>
        <v>0</v>
      </c>
      <c r="I52" s="71">
        <f>$B52*'Course Units'!I38</f>
        <v>0</v>
      </c>
      <c r="J52" s="71">
        <f>$B52*'Course Units'!J38</f>
        <v>0</v>
      </c>
      <c r="K52" s="71">
        <f>$B52*'Course Units'!K38</f>
        <v>0</v>
      </c>
      <c r="L52" s="71">
        <f>$B52*'Course Units'!L38</f>
        <v>0</v>
      </c>
      <c r="M52" s="71">
        <f>$B52*'Course Units'!M38</f>
        <v>0</v>
      </c>
      <c r="O52" s="69"/>
      <c r="P52"/>
      <c r="R52" s="69"/>
    </row>
    <row r="53" spans="1:18" x14ac:dyDescent="0.2">
      <c r="A53" s="5" t="str">
        <f>'Course Units'!A39</f>
        <v>ELEC 373 Computer Networks I</v>
      </c>
      <c r="B53" s="56">
        <v>0</v>
      </c>
      <c r="C53" s="71">
        <f>$B53*'Course Units'!B39</f>
        <v>0</v>
      </c>
      <c r="D53" s="71">
        <f>$B53*'Course Units'!C39</f>
        <v>0</v>
      </c>
      <c r="E53" s="71">
        <f>$B53*'Course Units'!D39</f>
        <v>0</v>
      </c>
      <c r="F53" s="71">
        <f>$B53*'Course Units'!F39</f>
        <v>0</v>
      </c>
      <c r="G53" s="71">
        <f>$B53*'Course Units'!G39</f>
        <v>0</v>
      </c>
      <c r="H53" s="71">
        <f>$B53*'Course Units'!H39</f>
        <v>0</v>
      </c>
      <c r="I53" s="71">
        <f>$B53*'Course Units'!I39</f>
        <v>0</v>
      </c>
      <c r="J53" s="71">
        <f>$B53*'Course Units'!J39</f>
        <v>0</v>
      </c>
      <c r="K53" s="71">
        <f>$B53*'Course Units'!K39</f>
        <v>0</v>
      </c>
      <c r="L53" s="71">
        <f>$B53*'Course Units'!L39</f>
        <v>0</v>
      </c>
      <c r="M53" s="71">
        <f>$B53*'Course Units'!M39</f>
        <v>0</v>
      </c>
      <c r="O53" s="69"/>
      <c r="P53"/>
      <c r="R53" s="69"/>
    </row>
    <row r="54" spans="1:18" x14ac:dyDescent="0.2">
      <c r="A54" s="5" t="str">
        <f>'Course Units'!A40</f>
        <v>ELEC 374 Digital Systems Engineering</v>
      </c>
      <c r="B54" s="56">
        <v>0</v>
      </c>
      <c r="C54" s="71">
        <f>$B54*'Course Units'!B40</f>
        <v>0</v>
      </c>
      <c r="D54" s="71">
        <f>$B54*'Course Units'!C40</f>
        <v>0</v>
      </c>
      <c r="E54" s="71">
        <f>$B54*'Course Units'!D40</f>
        <v>0</v>
      </c>
      <c r="F54" s="71">
        <f>$B54*'Course Units'!F40</f>
        <v>0</v>
      </c>
      <c r="G54" s="71">
        <f>$B54*'Course Units'!G40</f>
        <v>0</v>
      </c>
      <c r="H54" s="71">
        <f>$B54*'Course Units'!H40</f>
        <v>0</v>
      </c>
      <c r="I54" s="71">
        <f>$B54*'Course Units'!I40</f>
        <v>0</v>
      </c>
      <c r="J54" s="71">
        <f>$B54*'Course Units'!J40</f>
        <v>0</v>
      </c>
      <c r="K54" s="71">
        <f>$B54*'Course Units'!K40</f>
        <v>0</v>
      </c>
      <c r="L54" s="71">
        <f>$B54*'Course Units'!L40</f>
        <v>0</v>
      </c>
      <c r="M54" s="71">
        <f>$B54*'Course Units'!M40</f>
        <v>0</v>
      </c>
      <c r="O54" s="69"/>
      <c r="P54"/>
      <c r="R54" s="69"/>
    </row>
    <row r="55" spans="1:18" x14ac:dyDescent="0.2">
      <c r="A55" s="5" t="str">
        <f>'Course Units'!A41</f>
        <v>ELEC 377 Operating Systems</v>
      </c>
      <c r="B55" s="56">
        <v>0</v>
      </c>
      <c r="C55" s="71">
        <f>$B55*'Course Units'!B41</f>
        <v>0</v>
      </c>
      <c r="D55" s="71">
        <f>$B55*'Course Units'!C41</f>
        <v>0</v>
      </c>
      <c r="E55" s="71">
        <f>$B55*'Course Units'!D41</f>
        <v>0</v>
      </c>
      <c r="F55" s="71">
        <f>$B55*'Course Units'!F41</f>
        <v>0</v>
      </c>
      <c r="G55" s="71">
        <f>$B55*'Course Units'!G41</f>
        <v>0</v>
      </c>
      <c r="H55" s="71">
        <f>$B55*'Course Units'!H41</f>
        <v>0</v>
      </c>
      <c r="I55" s="71">
        <f>$B55*'Course Units'!I41</f>
        <v>0</v>
      </c>
      <c r="J55" s="71">
        <f>$B55*'Course Units'!J41</f>
        <v>0</v>
      </c>
      <c r="K55" s="71">
        <f>$B55*'Course Units'!K41</f>
        <v>0</v>
      </c>
      <c r="L55" s="71">
        <f>$B55*'Course Units'!L41</f>
        <v>0</v>
      </c>
      <c r="M55" s="71">
        <f>$B55*'Course Units'!M41</f>
        <v>0</v>
      </c>
      <c r="O55" s="69"/>
      <c r="P55"/>
      <c r="R55" s="69"/>
    </row>
    <row r="56" spans="1:18" x14ac:dyDescent="0.2">
      <c r="A56" s="5" t="str">
        <f>'Course Units'!A42</f>
        <v>ELEC 379 Algorithms with Eng. App.</v>
      </c>
      <c r="B56" s="56">
        <v>0</v>
      </c>
      <c r="C56" s="71">
        <f>$B56*'Course Units'!B42</f>
        <v>0</v>
      </c>
      <c r="D56" s="71">
        <f>$B56*'Course Units'!C42</f>
        <v>0</v>
      </c>
      <c r="E56" s="71">
        <f>$B56*'Course Units'!D42</f>
        <v>0</v>
      </c>
      <c r="F56" s="71">
        <f>$B56*'Course Units'!F42</f>
        <v>0</v>
      </c>
      <c r="G56" s="71">
        <f>$B56*'Course Units'!G42</f>
        <v>0</v>
      </c>
      <c r="H56" s="71">
        <f>$B56*'Course Units'!H42</f>
        <v>0</v>
      </c>
      <c r="I56" s="71">
        <f>$B56*'Course Units'!I42</f>
        <v>0</v>
      </c>
      <c r="J56" s="71">
        <f>$B56*'Course Units'!J42</f>
        <v>0</v>
      </c>
      <c r="K56" s="71">
        <f>$B56*'Course Units'!K42</f>
        <v>0</v>
      </c>
      <c r="L56" s="71">
        <f>$B56*'Course Units'!L42</f>
        <v>0</v>
      </c>
      <c r="M56" s="71">
        <f>$B56*'Course Units'!M42</f>
        <v>0</v>
      </c>
      <c r="O56" s="69"/>
      <c r="P56"/>
      <c r="R56" s="69"/>
    </row>
    <row r="57" spans="1:18" x14ac:dyDescent="0.2">
      <c r="A57" s="5" t="str">
        <f>'Course Units'!A43</f>
        <v>ELEC 390  Elect./Comp. Eng. Design</v>
      </c>
      <c r="B57" s="56">
        <v>0</v>
      </c>
      <c r="C57" s="71">
        <f>$B57*'Course Units'!B43</f>
        <v>0</v>
      </c>
      <c r="D57" s="71">
        <f>$B57*'Course Units'!C43</f>
        <v>0</v>
      </c>
      <c r="E57" s="71">
        <f>$B57*'Course Units'!D43</f>
        <v>0</v>
      </c>
      <c r="F57" s="71">
        <f>$B57*'Course Units'!F43</f>
        <v>0</v>
      </c>
      <c r="G57" s="71">
        <f>$B57*'Course Units'!G43</f>
        <v>0</v>
      </c>
      <c r="H57" s="71">
        <f>$B57*'Course Units'!H43</f>
        <v>0</v>
      </c>
      <c r="I57" s="71">
        <f>$B57*'Course Units'!I43</f>
        <v>0</v>
      </c>
      <c r="J57" s="71">
        <f>$B57*'Course Units'!J43</f>
        <v>0</v>
      </c>
      <c r="K57" s="71">
        <f>$B57*'Course Units'!K43</f>
        <v>0</v>
      </c>
      <c r="L57" s="71">
        <f>$B57*'Course Units'!L43</f>
        <v>0</v>
      </c>
      <c r="M57" s="71">
        <f>$B57*'Course Units'!M43</f>
        <v>0</v>
      </c>
      <c r="O57" s="69"/>
      <c r="P57"/>
      <c r="R57" s="69"/>
    </row>
    <row r="58" spans="1:18" x14ac:dyDescent="0.2">
      <c r="A58" s="5" t="str">
        <f>'Course Units'!A44</f>
        <v xml:space="preserve">APSC 221 Eng. Economics </v>
      </c>
      <c r="B58" s="56">
        <v>0</v>
      </c>
      <c r="C58" s="71">
        <f>$B58*'Course Units'!B44</f>
        <v>0</v>
      </c>
      <c r="D58" s="71">
        <f>$B58*'Course Units'!C44</f>
        <v>0</v>
      </c>
      <c r="E58" s="71">
        <f>$B58*'Course Units'!D44</f>
        <v>0</v>
      </c>
      <c r="F58" s="71">
        <f>$B58*'Course Units'!F44</f>
        <v>0</v>
      </c>
      <c r="G58" s="71">
        <f>$B58*'Course Units'!G44</f>
        <v>0</v>
      </c>
      <c r="H58" s="71">
        <f>$B58*'Course Units'!H44</f>
        <v>0</v>
      </c>
      <c r="I58" s="71">
        <f>$B58*'Course Units'!I44</f>
        <v>0</v>
      </c>
      <c r="J58" s="71">
        <f>$B58*'Course Units'!J44</f>
        <v>0</v>
      </c>
      <c r="K58" s="71">
        <f>$B58*'Course Units'!K44</f>
        <v>0</v>
      </c>
      <c r="L58" s="71">
        <f>$B58*'Course Units'!L44</f>
        <v>0</v>
      </c>
      <c r="M58" s="71">
        <f>$B58*'Course Units'!M44</f>
        <v>0</v>
      </c>
      <c r="O58" s="69"/>
      <c r="P58"/>
      <c r="R58" s="69"/>
    </row>
    <row r="59" spans="1:18" x14ac:dyDescent="0.2">
      <c r="A59" s="256" t="s">
        <v>56</v>
      </c>
      <c r="B59" s="257"/>
      <c r="C59" s="257"/>
      <c r="D59" s="257"/>
      <c r="E59" s="257"/>
      <c r="F59" s="257"/>
      <c r="G59" s="257"/>
      <c r="H59" s="257"/>
      <c r="I59" s="257"/>
      <c r="J59" s="257"/>
      <c r="K59" s="257"/>
      <c r="L59" s="257"/>
      <c r="M59" s="258"/>
      <c r="O59" s="69"/>
      <c r="P59"/>
      <c r="R59" s="69"/>
    </row>
    <row r="60" spans="1:18" x14ac:dyDescent="0.2">
      <c r="A60" s="5" t="str">
        <f>'Course Units'!A46</f>
        <v>CMPE 223 Software Specifications</v>
      </c>
      <c r="B60" s="56">
        <v>0</v>
      </c>
      <c r="C60" s="6">
        <f>$B60*'Course Units'!B46</f>
        <v>0</v>
      </c>
      <c r="D60" s="6">
        <f>$B60*'Course Units'!C46</f>
        <v>0</v>
      </c>
      <c r="E60" s="6">
        <f>$B60*'Course Units'!D46</f>
        <v>0</v>
      </c>
      <c r="F60" s="6">
        <f>$B60*'Course Units'!F46</f>
        <v>0</v>
      </c>
      <c r="G60" s="6">
        <f>$B60*'Course Units'!G46</f>
        <v>0</v>
      </c>
      <c r="H60" s="6">
        <f>$B60*'Course Units'!H46</f>
        <v>0</v>
      </c>
      <c r="I60" s="6">
        <f>$B60*'Course Units'!I46</f>
        <v>0</v>
      </c>
      <c r="J60" s="6">
        <f>$B60*'Course Units'!J46</f>
        <v>0</v>
      </c>
      <c r="K60" s="6">
        <f>$B60*'Course Units'!K46</f>
        <v>0</v>
      </c>
      <c r="L60" s="6">
        <f>$B60*'Course Units'!L46</f>
        <v>0</v>
      </c>
      <c r="M60" s="6">
        <f>$B60*'Course Units'!M46</f>
        <v>0</v>
      </c>
      <c r="O60" s="69"/>
      <c r="P60"/>
      <c r="R60" s="69"/>
    </row>
    <row r="61" spans="1:18" ht="13.5" thickBot="1" x14ac:dyDescent="0.25">
      <c r="A61" s="5" t="str">
        <f>'Course Units'!A47</f>
        <v>ELEC 376 Software Dev. Methodology</v>
      </c>
      <c r="B61" s="56">
        <v>0</v>
      </c>
      <c r="C61" s="42">
        <f>$B61*'Course Units'!B47</f>
        <v>0</v>
      </c>
      <c r="D61" s="42">
        <f>$B61*'Course Units'!C47</f>
        <v>0</v>
      </c>
      <c r="E61" s="42">
        <f>$B61*'Course Units'!D47</f>
        <v>0</v>
      </c>
      <c r="F61" s="42">
        <f>$B61*'Course Units'!F47</f>
        <v>0</v>
      </c>
      <c r="G61" s="42">
        <f>$B61*'Course Units'!G47</f>
        <v>0</v>
      </c>
      <c r="H61" s="42">
        <f>$B61*'Course Units'!H47</f>
        <v>0</v>
      </c>
      <c r="I61" s="42">
        <f>$B61*'Course Units'!I47</f>
        <v>0</v>
      </c>
      <c r="J61" s="42">
        <f>$B61*'Course Units'!J47</f>
        <v>0</v>
      </c>
      <c r="K61" s="42">
        <f>$B61*'Course Units'!K47</f>
        <v>0</v>
      </c>
      <c r="L61" s="42">
        <f>$B61*'Course Units'!L47</f>
        <v>0</v>
      </c>
      <c r="M61" s="42">
        <f>$B61*'Course Units'!M47</f>
        <v>0</v>
      </c>
      <c r="O61" s="69"/>
      <c r="P61"/>
      <c r="R61" s="69"/>
    </row>
    <row r="62" spans="1:18" ht="13.5" thickTop="1" x14ac:dyDescent="0.2">
      <c r="A62" s="7" t="s">
        <v>27</v>
      </c>
      <c r="B62" s="8"/>
      <c r="C62" s="9">
        <f t="shared" ref="C62:M62" si="1">+SUM(C40:C61)</f>
        <v>0</v>
      </c>
      <c r="D62" s="9">
        <f t="shared" si="1"/>
        <v>0</v>
      </c>
      <c r="E62" s="9">
        <f t="shared" si="1"/>
        <v>0</v>
      </c>
      <c r="F62" s="9">
        <f t="shared" si="1"/>
        <v>0</v>
      </c>
      <c r="G62" s="9">
        <f t="shared" si="1"/>
        <v>0</v>
      </c>
      <c r="H62" s="9">
        <f t="shared" si="1"/>
        <v>0</v>
      </c>
      <c r="I62" s="9">
        <f t="shared" si="1"/>
        <v>0</v>
      </c>
      <c r="J62" s="9">
        <f t="shared" si="1"/>
        <v>0</v>
      </c>
      <c r="K62" s="9">
        <f t="shared" si="1"/>
        <v>0</v>
      </c>
      <c r="L62" s="9">
        <f t="shared" si="1"/>
        <v>0</v>
      </c>
      <c r="M62" s="9">
        <f t="shared" si="1"/>
        <v>0</v>
      </c>
      <c r="O62" s="69"/>
      <c r="P62"/>
      <c r="R62" s="69"/>
    </row>
    <row r="63" spans="1:18" x14ac:dyDescent="0.2">
      <c r="A63" s="11"/>
      <c r="B63" s="12"/>
      <c r="C63" s="1"/>
      <c r="D63" s="1"/>
      <c r="E63" s="1"/>
      <c r="F63" s="1"/>
      <c r="G63" s="74"/>
      <c r="H63" s="74"/>
      <c r="I63" s="74"/>
      <c r="J63" s="74"/>
      <c r="K63" s="74"/>
      <c r="L63" s="74"/>
      <c r="M63" s="74"/>
      <c r="O63" s="69"/>
      <c r="P63"/>
      <c r="R63" s="69"/>
    </row>
    <row r="64" spans="1:18" x14ac:dyDescent="0.2">
      <c r="A64" s="13" t="s">
        <v>115</v>
      </c>
      <c r="B64" s="12"/>
      <c r="C64" s="1"/>
      <c r="D64" s="1"/>
      <c r="E64" s="1"/>
      <c r="F64" s="1"/>
      <c r="G64" s="1"/>
      <c r="H64" s="1"/>
      <c r="I64" s="1"/>
      <c r="J64" s="1"/>
      <c r="K64" s="1"/>
      <c r="L64" s="1"/>
      <c r="O64" s="69"/>
      <c r="P64"/>
      <c r="R64" s="69"/>
    </row>
    <row r="65" spans="1:18" x14ac:dyDescent="0.2">
      <c r="B65" s="1" t="s">
        <v>1</v>
      </c>
      <c r="C65" s="1" t="s">
        <v>2</v>
      </c>
      <c r="D65" s="1" t="s">
        <v>3</v>
      </c>
      <c r="E65" s="1" t="s">
        <v>4</v>
      </c>
      <c r="F65" s="1" t="s">
        <v>5</v>
      </c>
      <c r="G65" s="1" t="s">
        <v>93</v>
      </c>
      <c r="H65" s="1" t="s">
        <v>7</v>
      </c>
      <c r="I65" s="1" t="s">
        <v>94</v>
      </c>
      <c r="J65" s="1" t="s">
        <v>9</v>
      </c>
      <c r="K65" s="1" t="s">
        <v>10</v>
      </c>
      <c r="L65" s="1" t="s">
        <v>11</v>
      </c>
      <c r="M65" s="1" t="s">
        <v>12</v>
      </c>
      <c r="O65" s="69"/>
      <c r="P65"/>
      <c r="R65" s="69"/>
    </row>
    <row r="66" spans="1:18" ht="13.5" thickBot="1" x14ac:dyDescent="0.25">
      <c r="A66" s="5" t="str">
        <f>'Course Units'!A51</f>
        <v>ELEC 498 Comp. Eng. Project</v>
      </c>
      <c r="B66" s="56">
        <v>0</v>
      </c>
      <c r="C66" s="16">
        <f>$B66*'Course Units'!B51</f>
        <v>0</v>
      </c>
      <c r="D66" s="21">
        <f>$B66*'Course Units'!C51</f>
        <v>0</v>
      </c>
      <c r="E66" s="21">
        <f>$B66*'Course Units'!D51</f>
        <v>0</v>
      </c>
      <c r="F66" s="21">
        <f>$B66*'Course Units'!F51</f>
        <v>0</v>
      </c>
      <c r="G66" s="21">
        <f>$B66*'Course Units'!G51</f>
        <v>0</v>
      </c>
      <c r="H66" s="21">
        <f>$B66*'Course Units'!H51</f>
        <v>0</v>
      </c>
      <c r="I66" s="21">
        <f>$B66*'Course Units'!I51</f>
        <v>0</v>
      </c>
      <c r="J66" s="21">
        <f>$B66*'Course Units'!J51</f>
        <v>0</v>
      </c>
      <c r="K66" s="21">
        <f>$B66*'Course Units'!K51</f>
        <v>0</v>
      </c>
      <c r="L66" s="21">
        <f>$B66*'Course Units'!L51</f>
        <v>0</v>
      </c>
      <c r="M66" s="21">
        <f>$B66*'Course Units'!M51</f>
        <v>0</v>
      </c>
      <c r="O66" s="69"/>
      <c r="P66"/>
      <c r="R66" s="69"/>
    </row>
    <row r="67" spans="1:18" ht="13.5" thickTop="1" x14ac:dyDescent="0.2">
      <c r="A67" s="15" t="s">
        <v>51</v>
      </c>
      <c r="B67" s="8"/>
      <c r="C67" s="9">
        <f t="shared" ref="C67:M67" si="2">+SUM(C66:C66)</f>
        <v>0</v>
      </c>
      <c r="D67" s="9">
        <f t="shared" si="2"/>
        <v>0</v>
      </c>
      <c r="E67" s="9">
        <f t="shared" si="2"/>
        <v>0</v>
      </c>
      <c r="F67" s="9">
        <f t="shared" si="2"/>
        <v>0</v>
      </c>
      <c r="G67" s="9">
        <f t="shared" si="2"/>
        <v>0</v>
      </c>
      <c r="H67" s="9">
        <f t="shared" si="2"/>
        <v>0</v>
      </c>
      <c r="I67" s="9">
        <f t="shared" si="2"/>
        <v>0</v>
      </c>
      <c r="J67" s="9">
        <f t="shared" si="2"/>
        <v>0</v>
      </c>
      <c r="K67" s="9">
        <f t="shared" si="2"/>
        <v>0</v>
      </c>
      <c r="L67" s="9">
        <f t="shared" si="2"/>
        <v>0</v>
      </c>
      <c r="M67" s="9">
        <f t="shared" si="2"/>
        <v>0</v>
      </c>
      <c r="O67" s="69"/>
      <c r="P67"/>
      <c r="R67" s="69"/>
    </row>
    <row r="68" spans="1:18" x14ac:dyDescent="0.2">
      <c r="A68" s="11"/>
      <c r="B68" s="12"/>
      <c r="C68" s="1" t="s">
        <v>89</v>
      </c>
      <c r="D68" s="1" t="s">
        <v>89</v>
      </c>
      <c r="E68" s="1" t="s">
        <v>89</v>
      </c>
      <c r="F68" s="1" t="s">
        <v>89</v>
      </c>
      <c r="G68" s="1" t="s">
        <v>89</v>
      </c>
      <c r="H68" s="72" t="s">
        <v>89</v>
      </c>
      <c r="I68" s="72" t="s">
        <v>89</v>
      </c>
      <c r="J68" s="72" t="s">
        <v>89</v>
      </c>
      <c r="K68" s="72" t="s">
        <v>89</v>
      </c>
      <c r="L68" s="72" t="s">
        <v>89</v>
      </c>
      <c r="M68" s="1" t="s">
        <v>89</v>
      </c>
      <c r="O68" s="69"/>
      <c r="P68"/>
      <c r="R68" s="69"/>
    </row>
    <row r="69" spans="1:18" x14ac:dyDescent="0.2">
      <c r="A69" s="11"/>
      <c r="B69" s="12"/>
      <c r="C69" s="1"/>
      <c r="D69" s="1"/>
      <c r="E69" s="1"/>
      <c r="F69" s="1"/>
      <c r="G69" s="1"/>
      <c r="H69" s="1"/>
      <c r="I69" s="1"/>
      <c r="J69" s="1"/>
      <c r="K69" s="1"/>
      <c r="L69" s="1"/>
      <c r="O69" s="69"/>
      <c r="P69"/>
      <c r="R69" s="69"/>
    </row>
    <row r="70" spans="1:18" x14ac:dyDescent="0.2">
      <c r="A70" s="13" t="s">
        <v>63</v>
      </c>
      <c r="B70" s="14"/>
      <c r="C70" s="12"/>
      <c r="D70" s="55" t="s">
        <v>64</v>
      </c>
      <c r="E70" s="12"/>
      <c r="F70" s="12"/>
      <c r="G70" s="1"/>
      <c r="H70" s="12"/>
      <c r="I70" s="12"/>
      <c r="J70" s="12"/>
      <c r="K70" s="12"/>
      <c r="L70" s="12"/>
      <c r="M70" s="12"/>
      <c r="O70" s="69"/>
      <c r="P70"/>
      <c r="R70" s="69"/>
    </row>
    <row r="71" spans="1:18" x14ac:dyDescent="0.2">
      <c r="B71" s="1" t="s">
        <v>1</v>
      </c>
      <c r="C71" s="1" t="s">
        <v>2</v>
      </c>
      <c r="D71" s="1" t="s">
        <v>3</v>
      </c>
      <c r="E71" s="1" t="s">
        <v>4</v>
      </c>
      <c r="F71" s="1" t="s">
        <v>5</v>
      </c>
      <c r="G71" s="1" t="s">
        <v>93</v>
      </c>
      <c r="H71" s="1" t="s">
        <v>7</v>
      </c>
      <c r="I71" s="1" t="s">
        <v>94</v>
      </c>
      <c r="J71" s="1" t="s">
        <v>9</v>
      </c>
      <c r="K71" s="1" t="s">
        <v>10</v>
      </c>
      <c r="L71" s="1" t="s">
        <v>11</v>
      </c>
      <c r="M71" s="1" t="s">
        <v>12</v>
      </c>
      <c r="O71" s="69"/>
      <c r="P71"/>
      <c r="R71" s="69"/>
    </row>
    <row r="72" spans="1:18" x14ac:dyDescent="0.2">
      <c r="A72" s="65" t="s">
        <v>49</v>
      </c>
      <c r="B72" s="56">
        <v>0</v>
      </c>
      <c r="C72" s="59">
        <f>$B72*3</f>
        <v>0</v>
      </c>
      <c r="D72" s="59">
        <f>$B72*$C72</f>
        <v>0</v>
      </c>
      <c r="E72" s="59">
        <v>0</v>
      </c>
      <c r="F72" s="59">
        <f>$C72*12</f>
        <v>0</v>
      </c>
      <c r="G72" s="19">
        <f>+SUM(H72:I72)</f>
        <v>0</v>
      </c>
      <c r="H72" s="18">
        <v>0</v>
      </c>
      <c r="I72" s="18">
        <v>0</v>
      </c>
      <c r="J72" s="6">
        <f>$F72</f>
        <v>0</v>
      </c>
      <c r="K72" s="18">
        <v>0</v>
      </c>
      <c r="L72" s="18">
        <v>0</v>
      </c>
      <c r="M72" s="6">
        <f>+SUM(K72:L72)</f>
        <v>0</v>
      </c>
      <c r="O72" s="69"/>
      <c r="P72"/>
      <c r="R72" s="69"/>
    </row>
    <row r="73" spans="1:18" x14ac:dyDescent="0.2">
      <c r="A73" s="65" t="s">
        <v>49</v>
      </c>
      <c r="B73" s="56">
        <v>0</v>
      </c>
      <c r="C73" s="59">
        <f>$B73*3</f>
        <v>0</v>
      </c>
      <c r="D73" s="59">
        <f>$B73*$C73</f>
        <v>0</v>
      </c>
      <c r="E73" s="61">
        <v>0</v>
      </c>
      <c r="F73" s="59">
        <f>$C73*12</f>
        <v>0</v>
      </c>
      <c r="G73" s="19">
        <f>+SUM(H73:I73)</f>
        <v>0</v>
      </c>
      <c r="H73" s="20">
        <v>0</v>
      </c>
      <c r="I73" s="20">
        <v>0</v>
      </c>
      <c r="J73" s="10">
        <f>$F73</f>
        <v>0</v>
      </c>
      <c r="K73" s="20">
        <v>0</v>
      </c>
      <c r="L73" s="20">
        <v>0</v>
      </c>
      <c r="M73" s="6">
        <f>+SUM(K73:L73)</f>
        <v>0</v>
      </c>
      <c r="O73" s="69"/>
      <c r="P73"/>
      <c r="R73" s="69"/>
    </row>
    <row r="74" spans="1:18" ht="13.5" thickBot="1" x14ac:dyDescent="0.25">
      <c r="A74" s="66" t="s">
        <v>49</v>
      </c>
      <c r="B74" s="56">
        <v>0</v>
      </c>
      <c r="C74" s="57">
        <f>$B74*3</f>
        <v>0</v>
      </c>
      <c r="D74" s="57">
        <f>$B74*$C74</f>
        <v>0</v>
      </c>
      <c r="E74" s="57">
        <v>0</v>
      </c>
      <c r="F74" s="57">
        <f>$C74*12</f>
        <v>0</v>
      </c>
      <c r="G74" s="17">
        <f>+SUM(H74:I74)</f>
        <v>0</v>
      </c>
      <c r="H74" s="21">
        <v>0</v>
      </c>
      <c r="I74" s="21">
        <v>0</v>
      </c>
      <c r="J74" s="77">
        <f>$F74</f>
        <v>0</v>
      </c>
      <c r="K74" s="21">
        <v>0</v>
      </c>
      <c r="L74" s="21">
        <v>0</v>
      </c>
      <c r="M74" s="16">
        <f>+SUM(K74:L74)</f>
        <v>0</v>
      </c>
      <c r="O74" s="69"/>
      <c r="P74"/>
      <c r="R74" s="69"/>
    </row>
    <row r="75" spans="1:18" ht="13.5" thickTop="1" x14ac:dyDescent="0.2">
      <c r="A75" s="7" t="s">
        <v>29</v>
      </c>
      <c r="B75" s="8"/>
      <c r="C75" s="9">
        <f>MIN(SUM(C72:C74),9)</f>
        <v>0</v>
      </c>
      <c r="D75" s="9">
        <f>MIN(SUM(D72:D74), 108)</f>
        <v>0</v>
      </c>
      <c r="E75" s="9">
        <v>0</v>
      </c>
      <c r="F75" s="9">
        <f t="shared" ref="F75:M75" si="3">MIN(SUM(F72:F74),108)</f>
        <v>0</v>
      </c>
      <c r="G75" s="9">
        <f t="shared" si="3"/>
        <v>0</v>
      </c>
      <c r="H75" s="9">
        <f t="shared" si="3"/>
        <v>0</v>
      </c>
      <c r="I75" s="9">
        <f t="shared" si="3"/>
        <v>0</v>
      </c>
      <c r="J75" s="9">
        <f t="shared" si="3"/>
        <v>0</v>
      </c>
      <c r="K75" s="9">
        <f t="shared" si="3"/>
        <v>0</v>
      </c>
      <c r="L75" s="9">
        <f t="shared" si="3"/>
        <v>0</v>
      </c>
      <c r="M75" s="9">
        <f t="shared" si="3"/>
        <v>0</v>
      </c>
      <c r="O75" s="69"/>
      <c r="P75"/>
      <c r="R75" s="69"/>
    </row>
    <row r="76" spans="1:18" x14ac:dyDescent="0.2">
      <c r="A76" s="34"/>
      <c r="C76" s="35" t="s">
        <v>48</v>
      </c>
      <c r="D76" s="1"/>
      <c r="E76" s="1"/>
      <c r="F76" s="1"/>
      <c r="G76" s="1"/>
      <c r="H76" s="1"/>
      <c r="I76" s="1"/>
      <c r="J76" s="1"/>
      <c r="K76" s="1"/>
      <c r="L76" s="1"/>
      <c r="M76" s="83"/>
      <c r="O76" s="69"/>
      <c r="P76"/>
      <c r="R76" s="69"/>
    </row>
    <row r="77" spans="1:18" x14ac:dyDescent="0.2">
      <c r="C77" s="34" t="s">
        <v>66</v>
      </c>
      <c r="D77" s="1"/>
      <c r="E77" s="1"/>
      <c r="F77" s="1"/>
      <c r="G77" s="1"/>
      <c r="H77" s="1"/>
      <c r="I77" s="1"/>
      <c r="J77" s="1"/>
      <c r="K77" s="1"/>
      <c r="L77" s="1"/>
      <c r="M77" s="84"/>
      <c r="O77" s="69"/>
      <c r="P77"/>
      <c r="R77" s="69"/>
    </row>
    <row r="78" spans="1:18" x14ac:dyDescent="0.2">
      <c r="A78" s="11"/>
      <c r="B78" s="12"/>
      <c r="C78" s="1"/>
      <c r="D78" s="1"/>
      <c r="E78" s="1"/>
      <c r="F78" s="1"/>
      <c r="G78" s="1"/>
      <c r="H78" s="1"/>
      <c r="I78" s="1"/>
      <c r="J78" s="1"/>
      <c r="K78" s="1"/>
      <c r="L78" s="1"/>
      <c r="M78" s="85"/>
      <c r="O78" s="69"/>
      <c r="P78"/>
      <c r="R78" s="69"/>
    </row>
    <row r="79" spans="1:18" x14ac:dyDescent="0.2">
      <c r="A79" s="87" t="s">
        <v>448</v>
      </c>
      <c r="B79" s="88"/>
      <c r="C79" s="89"/>
      <c r="D79" s="89"/>
      <c r="E79" s="89"/>
      <c r="F79" s="89"/>
      <c r="G79" s="89"/>
      <c r="H79" s="89"/>
      <c r="I79" s="89"/>
      <c r="J79" s="89"/>
      <c r="K79" s="89"/>
      <c r="L79" s="89"/>
      <c r="M79" s="90"/>
      <c r="O79" s="69"/>
      <c r="P79"/>
      <c r="R79" s="69"/>
    </row>
    <row r="80" spans="1:18" x14ac:dyDescent="0.2">
      <c r="A80" s="13"/>
      <c r="B80" s="14"/>
      <c r="C80" s="1"/>
      <c r="D80" s="1"/>
      <c r="E80" s="1"/>
      <c r="F80" s="1"/>
      <c r="G80" s="1"/>
      <c r="H80" s="1"/>
      <c r="I80" s="1"/>
      <c r="J80" s="1"/>
      <c r="K80" s="1"/>
      <c r="L80" s="1"/>
      <c r="M80" s="85"/>
      <c r="O80" s="69"/>
      <c r="P80"/>
      <c r="R80" s="69"/>
    </row>
    <row r="81" spans="1:18" x14ac:dyDescent="0.2">
      <c r="A81" s="264" t="s">
        <v>467</v>
      </c>
      <c r="B81" s="265"/>
      <c r="C81" s="265"/>
      <c r="D81" s="265"/>
      <c r="E81" s="265"/>
      <c r="F81" s="265"/>
      <c r="G81" s="265"/>
      <c r="H81" s="265"/>
      <c r="I81" s="265"/>
      <c r="J81" s="265"/>
      <c r="K81" s="265"/>
      <c r="L81" s="265"/>
      <c r="M81" s="266"/>
      <c r="O81" s="69"/>
      <c r="P81"/>
      <c r="R81" s="69"/>
    </row>
    <row r="82" spans="1:18" x14ac:dyDescent="0.2">
      <c r="A82" s="13"/>
      <c r="B82" s="12" t="s">
        <v>1</v>
      </c>
      <c r="C82" s="1" t="s">
        <v>2</v>
      </c>
      <c r="D82" s="1" t="s">
        <v>3</v>
      </c>
      <c r="E82" s="1" t="s">
        <v>4</v>
      </c>
      <c r="F82" s="1" t="s">
        <v>5</v>
      </c>
      <c r="G82" s="1" t="s">
        <v>93</v>
      </c>
      <c r="H82" s="1" t="s">
        <v>7</v>
      </c>
      <c r="I82" s="1" t="s">
        <v>94</v>
      </c>
      <c r="J82" s="1" t="s">
        <v>9</v>
      </c>
      <c r="K82" s="1" t="s">
        <v>10</v>
      </c>
      <c r="L82" s="1" t="s">
        <v>11</v>
      </c>
      <c r="M82" s="86" t="s">
        <v>12</v>
      </c>
      <c r="O82" s="69"/>
      <c r="P82"/>
      <c r="R82" s="69"/>
    </row>
    <row r="83" spans="1:18" ht="12.75" customHeight="1" x14ac:dyDescent="0.2">
      <c r="A83" s="5" t="str">
        <f>'Course Units'!A57</f>
        <v>ELEC 224 Continuous-Time Sig&amp;Sys</v>
      </c>
      <c r="B83" s="56">
        <v>0</v>
      </c>
      <c r="C83" s="6">
        <f>$B83*'Course Units'!B57</f>
        <v>0</v>
      </c>
      <c r="D83" s="6">
        <f>$B83*'Course Units'!C57</f>
        <v>0</v>
      </c>
      <c r="E83" s="6">
        <f>$B83*'Course Units'!D57</f>
        <v>0</v>
      </c>
      <c r="F83" s="6">
        <f>$B83*'Course Units'!F57</f>
        <v>0</v>
      </c>
      <c r="G83" s="6">
        <f>$B83*'Course Units'!G57</f>
        <v>0</v>
      </c>
      <c r="H83" s="6">
        <f>$B83*'Course Units'!H57</f>
        <v>0</v>
      </c>
      <c r="I83" s="6">
        <f>$B83*'Course Units'!I57</f>
        <v>0</v>
      </c>
      <c r="J83" s="6">
        <f>$B83*'Course Units'!J57</f>
        <v>0</v>
      </c>
      <c r="K83" s="6">
        <f>$B83*'Course Units'!K57</f>
        <v>0</v>
      </c>
      <c r="L83" s="6">
        <f>$B83*'Course Units'!L57</f>
        <v>0</v>
      </c>
      <c r="M83" s="6">
        <f>$B83*'Course Units'!M57</f>
        <v>0</v>
      </c>
      <c r="O83" s="69"/>
      <c r="P83"/>
      <c r="R83" s="69"/>
    </row>
    <row r="84" spans="1:18" x14ac:dyDescent="0.2">
      <c r="A84" s="5" t="str">
        <f>'Course Units'!A59</f>
        <v xml:space="preserve">ELEC 345 Sensor Fabrication Technologies </v>
      </c>
      <c r="B84" s="56">
        <v>0</v>
      </c>
      <c r="C84" s="6">
        <f>$B84*'Course Units'!B59</f>
        <v>0</v>
      </c>
      <c r="D84" s="6">
        <f>$B84*'Course Units'!C59</f>
        <v>0</v>
      </c>
      <c r="E84" s="6">
        <f>$B84*'Course Units'!D59</f>
        <v>0</v>
      </c>
      <c r="F84" s="6">
        <f>$B84*'Course Units'!F59</f>
        <v>0</v>
      </c>
      <c r="G84" s="6">
        <f>$B84*'Course Units'!G59</f>
        <v>0</v>
      </c>
      <c r="H84" s="6">
        <f>$B84*'Course Units'!H59</f>
        <v>0</v>
      </c>
      <c r="I84" s="6">
        <f>$B84*'Course Units'!I59</f>
        <v>0</v>
      </c>
      <c r="J84" s="6">
        <f>$B84*'Course Units'!J59</f>
        <v>0</v>
      </c>
      <c r="K84" s="6">
        <f>$B84*'Course Units'!K59</f>
        <v>0</v>
      </c>
      <c r="L84" s="6">
        <f>$B84*'Course Units'!L59</f>
        <v>0</v>
      </c>
      <c r="M84" s="6">
        <f>$B84*'Course Units'!M59</f>
        <v>0</v>
      </c>
      <c r="O84" s="69"/>
      <c r="P84"/>
      <c r="R84" s="69"/>
    </row>
    <row r="85" spans="1:18" x14ac:dyDescent="0.2">
      <c r="A85" s="5" t="str">
        <f>'Course Units'!A61</f>
        <v>ELEC 372 Numerical Methods &amp; Optim</v>
      </c>
      <c r="B85" s="56">
        <v>0</v>
      </c>
      <c r="C85" s="6">
        <f>$B85*'Course Units'!B61</f>
        <v>0</v>
      </c>
      <c r="D85" s="6">
        <f>$B85*'Course Units'!C61</f>
        <v>0</v>
      </c>
      <c r="E85" s="6">
        <f>$B85*'Course Units'!D61</f>
        <v>0</v>
      </c>
      <c r="F85" s="6">
        <f>$B85*'Course Units'!F61</f>
        <v>0</v>
      </c>
      <c r="G85" s="6">
        <f>$B85*'Course Units'!G61</f>
        <v>0</v>
      </c>
      <c r="H85" s="6">
        <f>$B85*'Course Units'!H61</f>
        <v>0</v>
      </c>
      <c r="I85" s="6">
        <f>$B85*'Course Units'!I61</f>
        <v>0</v>
      </c>
      <c r="J85" s="6">
        <f>$B85*'Course Units'!J61</f>
        <v>0</v>
      </c>
      <c r="K85" s="6">
        <f>$B85*'Course Units'!K61</f>
        <v>0</v>
      </c>
      <c r="L85" s="6">
        <f>$B85*'Course Units'!L61</f>
        <v>0</v>
      </c>
      <c r="M85" s="6">
        <f>$B85*'Course Units'!M61</f>
        <v>0</v>
      </c>
      <c r="O85" s="69"/>
      <c r="P85"/>
      <c r="R85" s="69"/>
    </row>
    <row r="86" spans="1:18" x14ac:dyDescent="0.2">
      <c r="A86" s="5" t="str">
        <f>'Course Units'!A62</f>
        <v>ELEC 408 Biomedical Signal &amp; Image</v>
      </c>
      <c r="B86" s="56">
        <v>0</v>
      </c>
      <c r="C86" s="6">
        <f>$B86*'Course Units'!B62</f>
        <v>0</v>
      </c>
      <c r="D86" s="6">
        <f>$B86*'Course Units'!C62</f>
        <v>0</v>
      </c>
      <c r="E86" s="6">
        <f>$B86*'Course Units'!D62</f>
        <v>0</v>
      </c>
      <c r="F86" s="6">
        <f>$B86*'Course Units'!F62</f>
        <v>0</v>
      </c>
      <c r="G86" s="6">
        <f>$B86*'Course Units'!G62</f>
        <v>0</v>
      </c>
      <c r="H86" s="6">
        <f>$B86*'Course Units'!H62</f>
        <v>0</v>
      </c>
      <c r="I86" s="6">
        <f>$B86*'Course Units'!I62</f>
        <v>0</v>
      </c>
      <c r="J86" s="6">
        <f>$B86*'Course Units'!J62</f>
        <v>0</v>
      </c>
      <c r="K86" s="6">
        <f>$B86*'Course Units'!K62</f>
        <v>0</v>
      </c>
      <c r="L86" s="6">
        <f>$B86*'Course Units'!L62</f>
        <v>0</v>
      </c>
      <c r="M86" s="6">
        <f>$B86*'Course Units'!M62</f>
        <v>0</v>
      </c>
      <c r="O86" s="69"/>
      <c r="P86"/>
      <c r="R86" s="69"/>
    </row>
    <row r="87" spans="1:18" x14ac:dyDescent="0.2">
      <c r="A87" s="5" t="str">
        <f>'Course Units'!A63</f>
        <v>ELEC 409 Bioinformatic Analytics</v>
      </c>
      <c r="B87" s="56">
        <v>0</v>
      </c>
      <c r="C87" s="6">
        <f>$B87*'Course Units'!B63</f>
        <v>0</v>
      </c>
      <c r="D87" s="6">
        <f>$B87*'Course Units'!C63</f>
        <v>0</v>
      </c>
      <c r="E87" s="6">
        <f>$B87*'Course Units'!D63</f>
        <v>0</v>
      </c>
      <c r="F87" s="6">
        <f>$B87*'Course Units'!F63</f>
        <v>0</v>
      </c>
      <c r="G87" s="6">
        <f>$B87*'Course Units'!G63</f>
        <v>0</v>
      </c>
      <c r="H87" s="6">
        <f>$B87*'Course Units'!H63</f>
        <v>0</v>
      </c>
      <c r="I87" s="6">
        <f>$B87*'Course Units'!I63</f>
        <v>0</v>
      </c>
      <c r="J87" s="6">
        <f>$B87*'Course Units'!J63</f>
        <v>0</v>
      </c>
      <c r="K87" s="6">
        <f>$B87*'Course Units'!K63</f>
        <v>0</v>
      </c>
      <c r="L87" s="6">
        <f>$B87*'Course Units'!L63</f>
        <v>0</v>
      </c>
      <c r="M87" s="6">
        <f>$B87*'Course Units'!M63</f>
        <v>0</v>
      </c>
      <c r="O87" s="69"/>
      <c r="P87"/>
      <c r="R87" s="69"/>
    </row>
    <row r="88" spans="1:18" x14ac:dyDescent="0.2">
      <c r="A88" s="5" t="str">
        <f>'Course Units'!A65</f>
        <v>ELEC 425 Machine Learning &amp; Deep Learning</v>
      </c>
      <c r="B88" s="56">
        <v>0</v>
      </c>
      <c r="C88" s="6">
        <f>$B88*'Course Units'!B65</f>
        <v>0</v>
      </c>
      <c r="D88" s="6">
        <f>$B88*'Course Units'!C65</f>
        <v>0</v>
      </c>
      <c r="E88" s="6">
        <f>$B88*'Course Units'!D65</f>
        <v>0</v>
      </c>
      <c r="F88" s="6">
        <f>$B88*'Course Units'!F65</f>
        <v>0</v>
      </c>
      <c r="G88" s="6">
        <f>$B88*'Course Units'!G65</f>
        <v>0</v>
      </c>
      <c r="H88" s="6">
        <f>$B88*'Course Units'!H65</f>
        <v>0</v>
      </c>
      <c r="I88" s="6">
        <f>$B88*'Course Units'!I65</f>
        <v>0</v>
      </c>
      <c r="J88" s="6">
        <f>$B88*'Course Units'!J65</f>
        <v>0</v>
      </c>
      <c r="K88" s="6">
        <f>$B88*'Course Units'!K65</f>
        <v>0</v>
      </c>
      <c r="L88" s="6">
        <f>$B88*'Course Units'!L65</f>
        <v>0</v>
      </c>
      <c r="M88" s="6">
        <f>$B88*'Course Units'!M65</f>
        <v>0</v>
      </c>
      <c r="O88" s="69"/>
      <c r="P88"/>
      <c r="R88" s="69"/>
    </row>
    <row r="89" spans="1:18" x14ac:dyDescent="0.2">
      <c r="A89" s="5" t="str">
        <f>'Course Units'!A66</f>
        <v>ELEC 431 Power Electronics</v>
      </c>
      <c r="B89" s="56">
        <v>0</v>
      </c>
      <c r="C89" s="6">
        <f>$B89*'Course Units'!B66</f>
        <v>0</v>
      </c>
      <c r="D89" s="6">
        <f>$B89*'Course Units'!C66</f>
        <v>0</v>
      </c>
      <c r="E89" s="6">
        <f>$B89*'Course Units'!D66</f>
        <v>0</v>
      </c>
      <c r="F89" s="6">
        <f>$B89*'Course Units'!F66</f>
        <v>0</v>
      </c>
      <c r="G89" s="6">
        <f>$B89*'Course Units'!G66</f>
        <v>0</v>
      </c>
      <c r="H89" s="6">
        <f>$B89*'Course Units'!H66</f>
        <v>0</v>
      </c>
      <c r="I89" s="6">
        <f>$B89*'Course Units'!I66</f>
        <v>0</v>
      </c>
      <c r="J89" s="6">
        <f>$B89*'Course Units'!J66</f>
        <v>0</v>
      </c>
      <c r="K89" s="6">
        <f>$B89*'Course Units'!K66</f>
        <v>0</v>
      </c>
      <c r="L89" s="6">
        <f>$B89*'Course Units'!L66</f>
        <v>0</v>
      </c>
      <c r="M89" s="6">
        <f>$B89*'Course Units'!M66</f>
        <v>0</v>
      </c>
      <c r="O89" s="69"/>
      <c r="P89"/>
      <c r="R89" s="69"/>
    </row>
    <row r="90" spans="1:18" x14ac:dyDescent="0.2">
      <c r="A90" s="5" t="str">
        <f>'Course Units'!A67</f>
        <v>ELEC 443 Linear Control Systems</v>
      </c>
      <c r="B90" s="56">
        <v>0</v>
      </c>
      <c r="C90" s="6">
        <f>$B90*'Course Units'!B67</f>
        <v>0</v>
      </c>
      <c r="D90" s="6">
        <f>$B90*'Course Units'!C67</f>
        <v>0</v>
      </c>
      <c r="E90" s="6">
        <f>$B90*'Course Units'!D67</f>
        <v>0</v>
      </c>
      <c r="F90" s="6">
        <f>$B90*'Course Units'!F67</f>
        <v>0</v>
      </c>
      <c r="G90" s="6">
        <f>$B90*'Course Units'!G67</f>
        <v>0</v>
      </c>
      <c r="H90" s="6">
        <f>$B90*'Course Units'!H67</f>
        <v>0</v>
      </c>
      <c r="I90" s="6">
        <f>$B90*'Course Units'!I67</f>
        <v>0</v>
      </c>
      <c r="J90" s="6">
        <f>$B90*'Course Units'!J67</f>
        <v>0</v>
      </c>
      <c r="K90" s="6">
        <f>$B90*'Course Units'!K67</f>
        <v>0</v>
      </c>
      <c r="L90" s="6">
        <f>$B90*'Course Units'!L67</f>
        <v>0</v>
      </c>
      <c r="M90" s="6">
        <f>$B90*'Course Units'!M67</f>
        <v>0</v>
      </c>
      <c r="O90" s="69"/>
      <c r="P90"/>
      <c r="R90" s="69"/>
    </row>
    <row r="91" spans="1:18" x14ac:dyDescent="0.2">
      <c r="A91" s="5" t="str">
        <f>'Course Units'!A68</f>
        <v>ELEC 446 Autonom. Mobile Robotics</v>
      </c>
      <c r="B91" s="56">
        <v>0</v>
      </c>
      <c r="C91" s="6">
        <f>$B91*'Course Units'!B68</f>
        <v>0</v>
      </c>
      <c r="D91" s="6">
        <f>$B91*'Course Units'!C68</f>
        <v>0</v>
      </c>
      <c r="E91" s="6">
        <f>$B91*'Course Units'!D68</f>
        <v>0</v>
      </c>
      <c r="F91" s="6">
        <f>$B91*'Course Units'!F68</f>
        <v>0</v>
      </c>
      <c r="G91" s="6">
        <f>$B91*'Course Units'!G68</f>
        <v>0</v>
      </c>
      <c r="H91" s="6">
        <f>$B91*'Course Units'!H68</f>
        <v>0</v>
      </c>
      <c r="I91" s="6">
        <f>$B91*'Course Units'!I68</f>
        <v>0</v>
      </c>
      <c r="J91" s="6">
        <f>$B91*'Course Units'!J68</f>
        <v>0</v>
      </c>
      <c r="K91" s="6">
        <f>$B91*'Course Units'!K68</f>
        <v>0</v>
      </c>
      <c r="L91" s="6">
        <f>$B91*'Course Units'!L68</f>
        <v>0</v>
      </c>
      <c r="M91" s="6">
        <f>$B91*'Course Units'!M68</f>
        <v>0</v>
      </c>
      <c r="O91" s="69"/>
      <c r="P91"/>
      <c r="R91" s="69"/>
    </row>
    <row r="92" spans="1:18" x14ac:dyDescent="0.2">
      <c r="A92" s="5" t="str">
        <f>'Course Units'!A69</f>
        <v>ELEC 448 Intro to Robotics</v>
      </c>
      <c r="B92" s="56">
        <v>0</v>
      </c>
      <c r="C92" s="6">
        <f>$B92*'Course Units'!B69</f>
        <v>0</v>
      </c>
      <c r="D92" s="6">
        <f>$B92*'Course Units'!C69</f>
        <v>0</v>
      </c>
      <c r="E92" s="6">
        <f>$B92*'Course Units'!D69</f>
        <v>0</v>
      </c>
      <c r="F92" s="6">
        <f>$B92*'Course Units'!F69</f>
        <v>0</v>
      </c>
      <c r="G92" s="6">
        <f>$B92*'Course Units'!G69</f>
        <v>0</v>
      </c>
      <c r="H92" s="6">
        <f>$B92*'Course Units'!H69</f>
        <v>0</v>
      </c>
      <c r="I92" s="6">
        <f>$B92*'Course Units'!I69</f>
        <v>0</v>
      </c>
      <c r="J92" s="6">
        <f>$B92*'Course Units'!J69</f>
        <v>0</v>
      </c>
      <c r="K92" s="6">
        <f>$B92*'Course Units'!K69</f>
        <v>0</v>
      </c>
      <c r="L92" s="6">
        <f>$B92*'Course Units'!L69</f>
        <v>0</v>
      </c>
      <c r="M92" s="6">
        <f>$B92*'Course Units'!M69</f>
        <v>0</v>
      </c>
      <c r="O92" s="69"/>
      <c r="P92"/>
      <c r="R92" s="69"/>
    </row>
    <row r="93" spans="1:18" x14ac:dyDescent="0.2">
      <c r="A93" s="5" t="str">
        <f>'Course Units'!A70</f>
        <v>ELEC 451 Integ. Circuit Engineering</v>
      </c>
      <c r="B93" s="56">
        <v>0</v>
      </c>
      <c r="C93" s="6">
        <f>$B93*'Course Units'!B70</f>
        <v>0</v>
      </c>
      <c r="D93" s="6">
        <f>$B93*'Course Units'!C70</f>
        <v>0</v>
      </c>
      <c r="E93" s="6">
        <f>$B93*'Course Units'!D70</f>
        <v>0</v>
      </c>
      <c r="F93" s="6">
        <f>$B93*'Course Units'!F70</f>
        <v>0</v>
      </c>
      <c r="G93" s="6">
        <f>$B93*'Course Units'!G70</f>
        <v>0</v>
      </c>
      <c r="H93" s="6">
        <f>$B93*'Course Units'!H70</f>
        <v>0</v>
      </c>
      <c r="I93" s="6">
        <f>$B93*'Course Units'!I70</f>
        <v>0</v>
      </c>
      <c r="J93" s="6">
        <f>$B93*'Course Units'!J70</f>
        <v>0</v>
      </c>
      <c r="K93" s="6">
        <f>$B93*'Course Units'!K70</f>
        <v>0</v>
      </c>
      <c r="L93" s="6">
        <f>$B93*'Course Units'!L70</f>
        <v>0</v>
      </c>
      <c r="M93" s="6">
        <f>$B93*'Course Units'!M70</f>
        <v>0</v>
      </c>
      <c r="O93" s="69"/>
      <c r="P93"/>
      <c r="R93" s="69"/>
    </row>
    <row r="94" spans="1:18" x14ac:dyDescent="0.2">
      <c r="A94" s="5" t="str">
        <f>'Course Units'!A73</f>
        <v>ELEC 470 Comp. Sys. Architecture</v>
      </c>
      <c r="B94" s="56">
        <v>0</v>
      </c>
      <c r="C94" s="6">
        <f>$B94*'Course Units'!B73</f>
        <v>0</v>
      </c>
      <c r="D94" s="6">
        <f>$B94*'Course Units'!C73</f>
        <v>0</v>
      </c>
      <c r="E94" s="6">
        <f>$B94*'Course Units'!D73</f>
        <v>0</v>
      </c>
      <c r="F94" s="6">
        <f>$B94*'Course Units'!F73</f>
        <v>0</v>
      </c>
      <c r="G94" s="6">
        <f>$B94*'Course Units'!G73</f>
        <v>0</v>
      </c>
      <c r="H94" s="6">
        <f>$B94*'Course Units'!H73</f>
        <v>0</v>
      </c>
      <c r="I94" s="6">
        <f>$B94*'Course Units'!I73</f>
        <v>0</v>
      </c>
      <c r="J94" s="6">
        <f>$B94*'Course Units'!J73</f>
        <v>0</v>
      </c>
      <c r="K94" s="6">
        <f>$B94*'Course Units'!K73</f>
        <v>0</v>
      </c>
      <c r="L94" s="6">
        <f>$B94*'Course Units'!L73</f>
        <v>0</v>
      </c>
      <c r="M94" s="6">
        <f>$B94*'Course Units'!M73</f>
        <v>0</v>
      </c>
      <c r="O94" s="69"/>
      <c r="P94"/>
      <c r="R94" s="69"/>
    </row>
    <row r="95" spans="1:18" x14ac:dyDescent="0.2">
      <c r="A95" s="5" t="str">
        <f>'Course Units'!A74</f>
        <v>ELEC 471 Safety Critical Soft Eng.</v>
      </c>
      <c r="B95" s="56">
        <v>0</v>
      </c>
      <c r="C95" s="6">
        <f>$B95*'Course Units'!B74</f>
        <v>0</v>
      </c>
      <c r="D95" s="6">
        <f>$B95*'Course Units'!C74</f>
        <v>0</v>
      </c>
      <c r="E95" s="6">
        <f>$B95*'Course Units'!D74</f>
        <v>0</v>
      </c>
      <c r="F95" s="6">
        <f>$B95*'Course Units'!F74</f>
        <v>0</v>
      </c>
      <c r="G95" s="6">
        <f>$B95*'Course Units'!G74</f>
        <v>0</v>
      </c>
      <c r="H95" s="6">
        <f>$B95*'Course Units'!H74</f>
        <v>0</v>
      </c>
      <c r="I95" s="6">
        <f>$B95*'Course Units'!I74</f>
        <v>0</v>
      </c>
      <c r="J95" s="6">
        <f>$B95*'Course Units'!J74</f>
        <v>0</v>
      </c>
      <c r="K95" s="6">
        <f>$B95*'Course Units'!K74</f>
        <v>0</v>
      </c>
      <c r="L95" s="6">
        <f>$B95*'Course Units'!L74</f>
        <v>0</v>
      </c>
      <c r="M95" s="6">
        <f>$B95*'Course Units'!M74</f>
        <v>0</v>
      </c>
      <c r="O95" s="69"/>
      <c r="P95"/>
      <c r="R95" s="69"/>
    </row>
    <row r="96" spans="1:18" x14ac:dyDescent="0.2">
      <c r="A96" s="5" t="str">
        <f>'Course Units'!A75</f>
        <v>ELEC 472 Artificial Inlelligence</v>
      </c>
      <c r="B96" s="56">
        <v>0</v>
      </c>
      <c r="C96" s="6">
        <f>$B96*'Course Units'!B75</f>
        <v>0</v>
      </c>
      <c r="D96" s="6">
        <f>$B96*'Course Units'!C75</f>
        <v>0</v>
      </c>
      <c r="E96" s="6">
        <f>$B96*'Course Units'!D75</f>
        <v>0</v>
      </c>
      <c r="F96" s="6">
        <f>$B96*'Course Units'!F75</f>
        <v>0</v>
      </c>
      <c r="G96" s="6">
        <f>$B96*'Course Units'!G75</f>
        <v>0</v>
      </c>
      <c r="H96" s="6">
        <f>$B96*'Course Units'!H75</f>
        <v>0</v>
      </c>
      <c r="I96" s="6">
        <f>$B96*'Course Units'!I75</f>
        <v>0</v>
      </c>
      <c r="J96" s="6">
        <f>$B96*'Course Units'!J75</f>
        <v>0</v>
      </c>
      <c r="K96" s="6">
        <f>$B96*'Course Units'!K75</f>
        <v>0</v>
      </c>
      <c r="L96" s="6">
        <f>$B96*'Course Units'!L75</f>
        <v>0</v>
      </c>
      <c r="M96" s="6">
        <f>$B96*'Course Units'!M75</f>
        <v>0</v>
      </c>
      <c r="O96" s="69"/>
      <c r="P96"/>
      <c r="R96" s="69"/>
    </row>
    <row r="97" spans="1:18" x14ac:dyDescent="0.2">
      <c r="A97" s="5" t="str">
        <f>'Course Units'!A76</f>
        <v>ELEC 473 Crytography and Network Security</v>
      </c>
      <c r="B97" s="56">
        <v>0</v>
      </c>
      <c r="C97" s="6">
        <f>$B97*'Course Units'!B76</f>
        <v>0</v>
      </c>
      <c r="D97" s="6">
        <f>$B97*'Course Units'!C76</f>
        <v>0</v>
      </c>
      <c r="E97" s="6">
        <f>$B97*'Course Units'!D76</f>
        <v>0</v>
      </c>
      <c r="F97" s="6">
        <f>$B97*'Course Units'!F76</f>
        <v>0</v>
      </c>
      <c r="G97" s="6">
        <f>$B97*'Course Units'!G76</f>
        <v>0</v>
      </c>
      <c r="H97" s="6">
        <f>$B97*'Course Units'!H76</f>
        <v>0</v>
      </c>
      <c r="I97" s="6">
        <f>$B97*'Course Units'!I76</f>
        <v>0</v>
      </c>
      <c r="J97" s="6">
        <f>$B97*'Course Units'!J76</f>
        <v>0</v>
      </c>
      <c r="K97" s="6">
        <f>$B97*'Course Units'!K76</f>
        <v>0</v>
      </c>
      <c r="L97" s="6">
        <f>$B97*'Course Units'!L76</f>
        <v>0</v>
      </c>
      <c r="M97" s="6">
        <f>$B97*'Course Units'!M76</f>
        <v>0</v>
      </c>
      <c r="O97" s="69"/>
      <c r="P97"/>
      <c r="R97" s="69"/>
    </row>
    <row r="98" spans="1:18" x14ac:dyDescent="0.2">
      <c r="A98" s="5" t="str">
        <f>'Course Units'!A77</f>
        <v>ELEC 475 Computer Vision with Deep Learning</v>
      </c>
      <c r="B98" s="56">
        <v>0</v>
      </c>
      <c r="C98" s="6">
        <f>$B98*'Course Units'!B77</f>
        <v>0</v>
      </c>
      <c r="D98" s="6">
        <f>$B98*'Course Units'!C77</f>
        <v>0</v>
      </c>
      <c r="E98" s="6">
        <f>$B98*'Course Units'!D77</f>
        <v>0</v>
      </c>
      <c r="F98" s="6">
        <f>$B98*'Course Units'!F77</f>
        <v>0</v>
      </c>
      <c r="G98" s="6">
        <f>$B98*'Course Units'!G77</f>
        <v>0</v>
      </c>
      <c r="H98" s="6">
        <f>$B98*'Course Units'!H77</f>
        <v>0</v>
      </c>
      <c r="I98" s="6">
        <f>$B98*'Course Units'!I77</f>
        <v>0</v>
      </c>
      <c r="J98" s="6">
        <f>$B98*'Course Units'!J77</f>
        <v>0</v>
      </c>
      <c r="K98" s="6">
        <f>$B98*'Course Units'!K77</f>
        <v>0</v>
      </c>
      <c r="L98" s="6">
        <f>$B98*'Course Units'!L77</f>
        <v>0</v>
      </c>
      <c r="M98" s="6">
        <f>$B98*'Course Units'!M77</f>
        <v>0</v>
      </c>
      <c r="O98" s="69"/>
      <c r="P98"/>
      <c r="R98" s="69"/>
    </row>
    <row r="99" spans="1:18" x14ac:dyDescent="0.2">
      <c r="A99" s="5" t="str">
        <f>'Course Units'!A78</f>
        <v>ELEC 476 Soft Eng for Social Good</v>
      </c>
      <c r="B99" s="56">
        <v>0</v>
      </c>
      <c r="C99" s="6">
        <f>$B99*'Course Units'!B78</f>
        <v>0</v>
      </c>
      <c r="D99" s="6">
        <f>$B99*'Course Units'!C78</f>
        <v>0</v>
      </c>
      <c r="E99" s="6">
        <f>$B99*'Course Units'!D78</f>
        <v>0</v>
      </c>
      <c r="F99" s="6">
        <f>$B99*'Course Units'!F78</f>
        <v>0</v>
      </c>
      <c r="G99" s="6">
        <f>$B99*'Course Units'!G78</f>
        <v>0</v>
      </c>
      <c r="H99" s="6">
        <f>$B99*'Course Units'!H78</f>
        <v>0</v>
      </c>
      <c r="I99" s="6">
        <f>$B99*'Course Units'!I78</f>
        <v>0</v>
      </c>
      <c r="J99" s="6">
        <f>$B99*'Course Units'!J78</f>
        <v>0</v>
      </c>
      <c r="K99" s="6">
        <f>$B99*'Course Units'!K78</f>
        <v>0</v>
      </c>
      <c r="L99" s="6">
        <f>$B99*'Course Units'!L78</f>
        <v>0</v>
      </c>
      <c r="M99" s="6">
        <f>$B99*'Course Units'!M78</f>
        <v>0</v>
      </c>
      <c r="O99" s="69"/>
      <c r="P99"/>
      <c r="R99" s="69"/>
    </row>
    <row r="100" spans="1:18" x14ac:dyDescent="0.2">
      <c r="A100" s="5" t="str">
        <f>'Course Units'!A79</f>
        <v>ELEC 477 Distributed Systems</v>
      </c>
      <c r="B100" s="56">
        <v>0</v>
      </c>
      <c r="C100" s="6">
        <f>$B100*'Course Units'!B79</f>
        <v>0</v>
      </c>
      <c r="D100" s="6">
        <f>$B100*'Course Units'!C79</f>
        <v>0</v>
      </c>
      <c r="E100" s="6">
        <f>$B100*'Course Units'!D79</f>
        <v>0</v>
      </c>
      <c r="F100" s="6">
        <f>$B100*'Course Units'!F79</f>
        <v>0</v>
      </c>
      <c r="G100" s="6">
        <f>$B100*'Course Units'!G79</f>
        <v>0</v>
      </c>
      <c r="H100" s="6">
        <f>$B100*'Course Units'!H79</f>
        <v>0</v>
      </c>
      <c r="I100" s="6">
        <f>$B100*'Course Units'!I79</f>
        <v>0</v>
      </c>
      <c r="J100" s="6">
        <f>$B100*'Course Units'!J79</f>
        <v>0</v>
      </c>
      <c r="K100" s="6">
        <f>$B100*'Course Units'!K79</f>
        <v>0</v>
      </c>
      <c r="L100" s="6">
        <f>$B100*'Course Units'!L79</f>
        <v>0</v>
      </c>
      <c r="M100" s="6">
        <f>$B100*'Course Units'!M79</f>
        <v>0</v>
      </c>
      <c r="O100" s="69"/>
      <c r="P100"/>
      <c r="R100" s="69"/>
    </row>
    <row r="101" spans="1:18" x14ac:dyDescent="0.2">
      <c r="A101" s="5" t="str">
        <f>'Course Units'!A80</f>
        <v>ELEC 497 Research Project</v>
      </c>
      <c r="B101" s="56">
        <v>0</v>
      </c>
      <c r="C101" s="6">
        <f>$B101*'Course Units'!B80</f>
        <v>0</v>
      </c>
      <c r="D101" s="6">
        <f>$B101*'Course Units'!C80</f>
        <v>0</v>
      </c>
      <c r="E101" s="6">
        <f>$B101*'Course Units'!D80</f>
        <v>0</v>
      </c>
      <c r="F101" s="6">
        <f>$B101*'Course Units'!F80</f>
        <v>0</v>
      </c>
      <c r="G101" s="6">
        <f>$B101*'Course Units'!G80</f>
        <v>0</v>
      </c>
      <c r="H101" s="6">
        <f>$B101*'Course Units'!H80</f>
        <v>0</v>
      </c>
      <c r="I101" s="6">
        <f>$B101*'Course Units'!I80</f>
        <v>0</v>
      </c>
      <c r="J101" s="6">
        <f>$B101*'Course Units'!J80</f>
        <v>0</v>
      </c>
      <c r="K101" s="6">
        <f>$B101*'Course Units'!K80</f>
        <v>0</v>
      </c>
      <c r="L101" s="6">
        <f>$B101*'Course Units'!L80</f>
        <v>0</v>
      </c>
      <c r="M101" s="6">
        <f>$B101*'Course Units'!M80</f>
        <v>0</v>
      </c>
      <c r="O101" s="69"/>
      <c r="P101"/>
      <c r="R101" s="69"/>
    </row>
    <row r="102" spans="1:18" x14ac:dyDescent="0.2">
      <c r="A102" s="5" t="str">
        <f>'Course Units'!A81</f>
        <v>SOFT 423 Software Requirements</v>
      </c>
      <c r="B102" s="56">
        <v>0</v>
      </c>
      <c r="C102" s="6">
        <f>$B102*'Course Units'!B81</f>
        <v>0</v>
      </c>
      <c r="D102" s="6">
        <f>$B102*'Course Units'!C81</f>
        <v>0</v>
      </c>
      <c r="E102" s="6">
        <f>$B102*'Course Units'!D81</f>
        <v>0</v>
      </c>
      <c r="F102" s="6">
        <f>$B102*'Course Units'!F81</f>
        <v>0</v>
      </c>
      <c r="G102" s="6">
        <f>$B102*'Course Units'!G81</f>
        <v>0</v>
      </c>
      <c r="H102" s="6">
        <f>$B102*'Course Units'!H81</f>
        <v>0</v>
      </c>
      <c r="I102" s="6">
        <f>$B102*'Course Units'!I81</f>
        <v>0</v>
      </c>
      <c r="J102" s="6">
        <f>$B102*'Course Units'!J81</f>
        <v>0</v>
      </c>
      <c r="K102" s="6">
        <f>$B102*'Course Units'!K81</f>
        <v>0</v>
      </c>
      <c r="L102" s="6">
        <f>$B102*'Course Units'!L81</f>
        <v>0</v>
      </c>
      <c r="M102" s="6">
        <f>$B102*'Course Units'!M81</f>
        <v>0</v>
      </c>
      <c r="O102" s="69"/>
      <c r="P102"/>
      <c r="R102" s="69"/>
    </row>
    <row r="103" spans="1:18" x14ac:dyDescent="0.2">
      <c r="A103" s="5" t="str">
        <f>'Course Units'!A82</f>
        <v>SOFT 437 Performance Analysis</v>
      </c>
      <c r="B103" s="56">
        <v>0</v>
      </c>
      <c r="C103" s="6">
        <f>$B103*'Course Units'!B82</f>
        <v>0</v>
      </c>
      <c r="D103" s="6">
        <f>$B103*'Course Units'!C82</f>
        <v>0</v>
      </c>
      <c r="E103" s="6">
        <f>$B103*'Course Units'!D82</f>
        <v>0</v>
      </c>
      <c r="F103" s="6">
        <f>$B103*'Course Units'!F82</f>
        <v>0</v>
      </c>
      <c r="G103" s="6">
        <f>$B103*'Course Units'!G82</f>
        <v>0</v>
      </c>
      <c r="H103" s="6">
        <f>$B103*'Course Units'!H82</f>
        <v>0</v>
      </c>
      <c r="I103" s="6">
        <f>$B103*'Course Units'!I82</f>
        <v>0</v>
      </c>
      <c r="J103" s="6">
        <f>$B103*'Course Units'!J82</f>
        <v>0</v>
      </c>
      <c r="K103" s="6">
        <f>$B103*'Course Units'!K82</f>
        <v>0</v>
      </c>
      <c r="L103" s="6">
        <f>$B103*'Course Units'!L82</f>
        <v>0</v>
      </c>
      <c r="M103" s="6">
        <f>$B103*'Course Units'!M82</f>
        <v>0</v>
      </c>
      <c r="O103" s="69"/>
      <c r="P103"/>
      <c r="R103" s="69"/>
    </row>
    <row r="104" spans="1:18" x14ac:dyDescent="0.2">
      <c r="A104" s="253"/>
      <c r="B104" s="253"/>
      <c r="C104" s="253"/>
      <c r="D104" s="253"/>
      <c r="E104" s="253"/>
      <c r="F104" s="253"/>
      <c r="G104" s="253"/>
      <c r="H104" s="253"/>
      <c r="I104" s="253"/>
      <c r="J104" s="253"/>
      <c r="K104" s="253"/>
      <c r="L104" s="253"/>
      <c r="M104" s="253"/>
      <c r="O104" s="69"/>
      <c r="P104"/>
      <c r="R104" s="69"/>
    </row>
    <row r="105" spans="1:18" ht="12.75" customHeight="1" x14ac:dyDescent="0.2">
      <c r="A105" s="259" t="s">
        <v>466</v>
      </c>
      <c r="B105" s="260"/>
      <c r="C105" s="260"/>
      <c r="D105" s="260"/>
      <c r="E105" s="260"/>
      <c r="F105" s="260"/>
      <c r="G105" s="260"/>
      <c r="H105" s="260"/>
      <c r="I105" s="260"/>
      <c r="J105" s="260"/>
      <c r="K105" s="260"/>
      <c r="L105" s="260"/>
      <c r="M105" s="261"/>
      <c r="O105" s="69"/>
      <c r="P105"/>
      <c r="R105" s="69"/>
    </row>
    <row r="106" spans="1:18" x14ac:dyDescent="0.2">
      <c r="A106" s="62"/>
      <c r="B106" s="63" t="s">
        <v>1</v>
      </c>
      <c r="C106" s="63" t="s">
        <v>2</v>
      </c>
      <c r="D106" s="63" t="s">
        <v>3</v>
      </c>
      <c r="E106" s="63" t="s">
        <v>4</v>
      </c>
      <c r="F106" s="63" t="s">
        <v>5</v>
      </c>
      <c r="G106" s="63" t="s">
        <v>93</v>
      </c>
      <c r="H106" s="63" t="s">
        <v>7</v>
      </c>
      <c r="I106" s="63" t="s">
        <v>94</v>
      </c>
      <c r="J106" s="63" t="s">
        <v>9</v>
      </c>
      <c r="K106" s="63" t="s">
        <v>10</v>
      </c>
      <c r="L106" s="63" t="s">
        <v>11</v>
      </c>
      <c r="M106" s="64" t="s">
        <v>12</v>
      </c>
      <c r="O106" s="69"/>
      <c r="P106"/>
      <c r="R106" s="69"/>
    </row>
    <row r="107" spans="1:18" x14ac:dyDescent="0.2">
      <c r="A107" s="5" t="str">
        <f>'Course Units'!A84</f>
        <v xml:space="preserve">APSC 303 Professional Internship, Winter </v>
      </c>
      <c r="B107" s="56">
        <v>0</v>
      </c>
      <c r="C107" s="20">
        <f>$B107*'Course Units'!B84</f>
        <v>0</v>
      </c>
      <c r="D107" s="20">
        <f>$B107*'Course Units'!C84</f>
        <v>0</v>
      </c>
      <c r="E107" s="20">
        <f>$B107*'Course Units'!D84</f>
        <v>0</v>
      </c>
      <c r="F107" s="20">
        <f>$B107*'Course Units'!F84</f>
        <v>0</v>
      </c>
      <c r="G107" s="20">
        <f>$B107*'Course Units'!G84</f>
        <v>0</v>
      </c>
      <c r="H107" s="20">
        <f>$B107*'Course Units'!H84</f>
        <v>0</v>
      </c>
      <c r="I107" s="20">
        <f>$B107*'Course Units'!I84</f>
        <v>0</v>
      </c>
      <c r="J107" s="20">
        <f>$B107*'Course Units'!J84</f>
        <v>0</v>
      </c>
      <c r="K107" s="20">
        <f>$B107*'Course Units'!K84</f>
        <v>0</v>
      </c>
      <c r="L107" s="20">
        <f>$B107*'Course Units'!L84</f>
        <v>0</v>
      </c>
      <c r="M107" s="20">
        <f>$B107*'Course Units'!M84</f>
        <v>0</v>
      </c>
      <c r="O107" s="69"/>
      <c r="P107"/>
      <c r="R107" s="69"/>
    </row>
    <row r="108" spans="1:18" x14ac:dyDescent="0.2">
      <c r="A108" s="5" t="str">
        <f>'Course Units'!A85</f>
        <v>APSC 400 Tech., Eng'g &amp; Mgt (TEAM)</v>
      </c>
      <c r="B108" s="56">
        <v>0</v>
      </c>
      <c r="C108" s="20">
        <f>$B108*'Course Units'!B85</f>
        <v>0</v>
      </c>
      <c r="D108" s="20">
        <f>$B108*'Course Units'!C85</f>
        <v>0</v>
      </c>
      <c r="E108" s="20">
        <f>$B108*'Course Units'!D85</f>
        <v>0</v>
      </c>
      <c r="F108" s="20">
        <f>$B108*'Course Units'!F85</f>
        <v>0</v>
      </c>
      <c r="G108" s="20">
        <f>$B108*'Course Units'!G85</f>
        <v>0</v>
      </c>
      <c r="H108" s="20">
        <f>$B108*'Course Units'!H85</f>
        <v>0</v>
      </c>
      <c r="I108" s="20">
        <f>$B108*'Course Units'!I85</f>
        <v>0</v>
      </c>
      <c r="J108" s="20">
        <f>$B108*'Course Units'!J85</f>
        <v>0</v>
      </c>
      <c r="K108" s="20">
        <f>$B108*'Course Units'!K85</f>
        <v>0</v>
      </c>
      <c r="L108" s="20">
        <f>$B108*'Course Units'!L85</f>
        <v>0</v>
      </c>
      <c r="M108" s="20">
        <f>$B108*'Course Units'!M85</f>
        <v>0</v>
      </c>
      <c r="O108" s="69"/>
      <c r="P108"/>
      <c r="R108" s="69"/>
    </row>
    <row r="109" spans="1:18" x14ac:dyDescent="0.2">
      <c r="A109" s="5" t="str">
        <f>'Course Units'!A86</f>
        <v>APSC 401 Interdisciplinary Projects</v>
      </c>
      <c r="B109" s="56">
        <v>0</v>
      </c>
      <c r="C109" s="20">
        <f>$B109*'Course Units'!B86</f>
        <v>0</v>
      </c>
      <c r="D109" s="20">
        <f>$B109*'Course Units'!C86</f>
        <v>0</v>
      </c>
      <c r="E109" s="20">
        <f>$B109*'Course Units'!D86</f>
        <v>0</v>
      </c>
      <c r="F109" s="20">
        <f>$B109*'Course Units'!F86</f>
        <v>0</v>
      </c>
      <c r="G109" s="20">
        <f>$B109*'Course Units'!G86</f>
        <v>0</v>
      </c>
      <c r="H109" s="20">
        <f>$B109*'Course Units'!H86</f>
        <v>0</v>
      </c>
      <c r="I109" s="20">
        <f>$B109*'Course Units'!I86</f>
        <v>0</v>
      </c>
      <c r="J109" s="20">
        <f>$B109*'Course Units'!J86</f>
        <v>0</v>
      </c>
      <c r="K109" s="20">
        <f>$B109*'Course Units'!K86</f>
        <v>0</v>
      </c>
      <c r="L109" s="20">
        <f>$B109*'Course Units'!L86</f>
        <v>0</v>
      </c>
      <c r="M109" s="20">
        <f>$B109*'Course Units'!M86</f>
        <v>0</v>
      </c>
      <c r="O109" s="69"/>
      <c r="P109"/>
      <c r="R109" s="69"/>
    </row>
    <row r="110" spans="1:18" s="73" customFormat="1" ht="12.75" customHeight="1" x14ac:dyDescent="0.2">
      <c r="A110" s="5" t="str">
        <f>'Course Units'!A87</f>
        <v>CMPE 204 Logic for Computing Science</v>
      </c>
      <c r="B110" s="56">
        <v>0</v>
      </c>
      <c r="C110" s="20">
        <f>$B110*'Course Units'!B87</f>
        <v>0</v>
      </c>
      <c r="D110" s="20">
        <f>$B110*'Course Units'!C87</f>
        <v>0</v>
      </c>
      <c r="E110" s="20">
        <f>$B110*'Course Units'!D87</f>
        <v>0</v>
      </c>
      <c r="F110" s="20">
        <f>$B110*'Course Units'!F87</f>
        <v>0</v>
      </c>
      <c r="G110" s="20">
        <f>$B110*'Course Units'!G87</f>
        <v>0</v>
      </c>
      <c r="H110" s="20">
        <f>$B110*'Course Units'!H87</f>
        <v>0</v>
      </c>
      <c r="I110" s="20">
        <f>$B110*'Course Units'!I87</f>
        <v>0</v>
      </c>
      <c r="J110" s="20">
        <f>$B110*'Course Units'!J87</f>
        <v>0</v>
      </c>
      <c r="K110" s="20">
        <f>$B110*'Course Units'!K87</f>
        <v>0</v>
      </c>
      <c r="L110" s="20">
        <f>$B110*'Course Units'!L87</f>
        <v>0</v>
      </c>
      <c r="M110" s="20">
        <f>$B110*'Course Units'!M87</f>
        <v>0</v>
      </c>
      <c r="N110"/>
      <c r="O110" s="69"/>
      <c r="P110"/>
      <c r="Q110"/>
      <c r="R110" s="69"/>
    </row>
    <row r="111" spans="1:18" s="73" customFormat="1" ht="12.75" customHeight="1" x14ac:dyDescent="0.2">
      <c r="A111" s="5" t="str">
        <f>'Course Units'!A88</f>
        <v>CMPE 251 Data Analytics</v>
      </c>
      <c r="B111" s="56">
        <v>0</v>
      </c>
      <c r="C111" s="20">
        <f>$B111*'Course Units'!B88</f>
        <v>0</v>
      </c>
      <c r="D111" s="20">
        <f>$B111*'Course Units'!C88</f>
        <v>0</v>
      </c>
      <c r="E111" s="20">
        <f>$B111*'Course Units'!D88</f>
        <v>0</v>
      </c>
      <c r="F111" s="20">
        <f>$B111*'Course Units'!F88</f>
        <v>0</v>
      </c>
      <c r="G111" s="20">
        <f>$B111*'Course Units'!G88</f>
        <v>0</v>
      </c>
      <c r="H111" s="20">
        <f>$B111*'Course Units'!H88</f>
        <v>0</v>
      </c>
      <c r="I111" s="20">
        <f>$B111*'Course Units'!I88</f>
        <v>0</v>
      </c>
      <c r="J111" s="20">
        <f>$B111*'Course Units'!J88</f>
        <v>0</v>
      </c>
      <c r="K111" s="20">
        <f>$B111*'Course Units'!K88</f>
        <v>0</v>
      </c>
      <c r="L111" s="20">
        <f>$B111*'Course Units'!L88</f>
        <v>0</v>
      </c>
      <c r="M111" s="20">
        <f>$B111*'Course Units'!M88</f>
        <v>0</v>
      </c>
      <c r="N111"/>
      <c r="O111" s="69"/>
      <c r="P111"/>
      <c r="Q111"/>
      <c r="R111" s="69"/>
    </row>
    <row r="112" spans="1:18" s="73" customFormat="1" ht="12.75" customHeight="1" x14ac:dyDescent="0.2">
      <c r="A112" s="5" t="str">
        <f>'Course Units'!A89</f>
        <v>CMPE 322 Software Architecture</v>
      </c>
      <c r="B112" s="56">
        <v>0</v>
      </c>
      <c r="C112" s="20">
        <f>$B112*'Course Units'!B89</f>
        <v>0</v>
      </c>
      <c r="D112" s="20">
        <f>$B112*'Course Units'!C89</f>
        <v>0</v>
      </c>
      <c r="E112" s="20">
        <f>$B112*'Course Units'!D89</f>
        <v>0</v>
      </c>
      <c r="F112" s="20">
        <f>$B112*'Course Units'!F89</f>
        <v>0</v>
      </c>
      <c r="G112" s="20">
        <f>$B112*'Course Units'!G89</f>
        <v>0</v>
      </c>
      <c r="H112" s="20">
        <f>$B112*'Course Units'!H89</f>
        <v>0</v>
      </c>
      <c r="I112" s="20">
        <f>$B112*'Course Units'!I89</f>
        <v>0</v>
      </c>
      <c r="J112" s="20">
        <f>$B112*'Course Units'!J89</f>
        <v>0</v>
      </c>
      <c r="K112" s="20">
        <f>$B112*'Course Units'!K89</f>
        <v>0</v>
      </c>
      <c r="L112" s="20">
        <f>$B112*'Course Units'!L89</f>
        <v>0</v>
      </c>
      <c r="M112" s="20">
        <f>$B112*'Course Units'!M89</f>
        <v>0</v>
      </c>
      <c r="N112"/>
      <c r="O112" s="69"/>
      <c r="P112"/>
      <c r="Q112"/>
      <c r="R112" s="69"/>
    </row>
    <row r="113" spans="1:18" s="73" customFormat="1" ht="12.75" customHeight="1" x14ac:dyDescent="0.2">
      <c r="A113" s="5" t="str">
        <f>'Course Units'!A90</f>
        <v>CMPE 325 Human Computer Interaction</v>
      </c>
      <c r="B113" s="56">
        <v>0</v>
      </c>
      <c r="C113" s="20">
        <f>$B113*'Course Units'!B90</f>
        <v>0</v>
      </c>
      <c r="D113" s="20">
        <f>$B113*'Course Units'!C90</f>
        <v>0</v>
      </c>
      <c r="E113" s="20">
        <f>$B113*'Course Units'!D90</f>
        <v>0</v>
      </c>
      <c r="F113" s="20">
        <f>$B113*'Course Units'!F90</f>
        <v>0</v>
      </c>
      <c r="G113" s="20">
        <f>$B113*'Course Units'!G90</f>
        <v>0</v>
      </c>
      <c r="H113" s="20">
        <f>$B113*'Course Units'!H90</f>
        <v>0</v>
      </c>
      <c r="I113" s="20">
        <f>$B113*'Course Units'!I90</f>
        <v>0</v>
      </c>
      <c r="J113" s="20">
        <f>$B113*'Course Units'!J90</f>
        <v>0</v>
      </c>
      <c r="K113" s="20">
        <f>$B113*'Course Units'!K90</f>
        <v>0</v>
      </c>
      <c r="L113" s="20">
        <f>$B113*'Course Units'!L90</f>
        <v>0</v>
      </c>
      <c r="M113" s="20">
        <f>$B113*'Course Units'!M90</f>
        <v>0</v>
      </c>
      <c r="N113"/>
      <c r="O113" s="69"/>
      <c r="P113"/>
      <c r="Q113"/>
      <c r="R113" s="69"/>
    </row>
    <row r="114" spans="1:18" ht="12.75" customHeight="1" x14ac:dyDescent="0.2">
      <c r="A114" s="5" t="str">
        <f>'Course Units'!A91</f>
        <v>CMPE 327 Software Quality Assurance</v>
      </c>
      <c r="B114" s="56">
        <v>0</v>
      </c>
      <c r="C114" s="20">
        <f>$B114*'Course Units'!B91</f>
        <v>0</v>
      </c>
      <c r="D114" s="20">
        <f>$B114*'Course Units'!C91</f>
        <v>0</v>
      </c>
      <c r="E114" s="20">
        <f>$B114*'Course Units'!D91</f>
        <v>0</v>
      </c>
      <c r="F114" s="20">
        <f>$B114*'Course Units'!F91</f>
        <v>0</v>
      </c>
      <c r="G114" s="20">
        <f>$B114*'Course Units'!G91</f>
        <v>0</v>
      </c>
      <c r="H114" s="20">
        <f>$B114*'Course Units'!H91</f>
        <v>0</v>
      </c>
      <c r="I114" s="20">
        <f>$B114*'Course Units'!I91</f>
        <v>0</v>
      </c>
      <c r="J114" s="20">
        <f>$B114*'Course Units'!J91</f>
        <v>0</v>
      </c>
      <c r="K114" s="20">
        <f>$B114*'Course Units'!K91</f>
        <v>0</v>
      </c>
      <c r="L114" s="20">
        <f>$B114*'Course Units'!L91</f>
        <v>0</v>
      </c>
      <c r="M114" s="20">
        <f>$B114*'Course Units'!M91</f>
        <v>0</v>
      </c>
      <c r="O114" s="69"/>
      <c r="P114"/>
      <c r="R114" s="69"/>
    </row>
    <row r="115" spans="1:18" ht="12.75" customHeight="1" x14ac:dyDescent="0.2">
      <c r="A115" s="5" t="str">
        <f>'Course Units'!A92</f>
        <v>CMPE 332 Database Management Systems</v>
      </c>
      <c r="B115" s="56">
        <v>0</v>
      </c>
      <c r="C115" s="20">
        <f>$B115*'Course Units'!B92</f>
        <v>0</v>
      </c>
      <c r="D115" s="20">
        <f>$B115*'Course Units'!C92</f>
        <v>0</v>
      </c>
      <c r="E115" s="20">
        <f>$B115*'Course Units'!D92</f>
        <v>0</v>
      </c>
      <c r="F115" s="20">
        <f>$B115*'Course Units'!F92</f>
        <v>0</v>
      </c>
      <c r="G115" s="20">
        <f>$B115*'Course Units'!G92</f>
        <v>0</v>
      </c>
      <c r="H115" s="20">
        <f>$B115*'Course Units'!H92</f>
        <v>0</v>
      </c>
      <c r="I115" s="20">
        <f>$B115*'Course Units'!I92</f>
        <v>0</v>
      </c>
      <c r="J115" s="20">
        <f>$B115*'Course Units'!J92</f>
        <v>0</v>
      </c>
      <c r="K115" s="20">
        <f>$B115*'Course Units'!K92</f>
        <v>0</v>
      </c>
      <c r="L115" s="20">
        <f>$B115*'Course Units'!L92</f>
        <v>0</v>
      </c>
      <c r="M115" s="20">
        <f>$B115*'Course Units'!M92</f>
        <v>0</v>
      </c>
      <c r="O115" s="69"/>
      <c r="P115"/>
      <c r="R115" s="69"/>
    </row>
    <row r="116" spans="1:18" ht="12.75" customHeight="1" x14ac:dyDescent="0.2">
      <c r="A116" s="5" t="str">
        <f>'Course Units'!A93</f>
        <v>CMPE 351 Advanced Data Analytics</v>
      </c>
      <c r="B116" s="56">
        <v>0</v>
      </c>
      <c r="C116" s="20">
        <f>$B116*'Course Units'!B93</f>
        <v>0</v>
      </c>
      <c r="D116" s="20">
        <f>$B116*'Course Units'!C93</f>
        <v>0</v>
      </c>
      <c r="E116" s="20">
        <f>$B116*'Course Units'!D93</f>
        <v>0</v>
      </c>
      <c r="F116" s="20">
        <f>$B116*'Course Units'!F93</f>
        <v>0</v>
      </c>
      <c r="G116" s="20">
        <f>$B116*'Course Units'!G93</f>
        <v>0</v>
      </c>
      <c r="H116" s="20">
        <f>$B116*'Course Units'!H93</f>
        <v>0</v>
      </c>
      <c r="I116" s="20">
        <f>$B116*'Course Units'!I93</f>
        <v>0</v>
      </c>
      <c r="J116" s="20">
        <f>$B116*'Course Units'!J93</f>
        <v>0</v>
      </c>
      <c r="K116" s="20">
        <f>$B116*'Course Units'!K93</f>
        <v>0</v>
      </c>
      <c r="L116" s="20">
        <f>$B116*'Course Units'!L93</f>
        <v>0</v>
      </c>
      <c r="M116" s="20">
        <f>$B116*'Course Units'!M93</f>
        <v>0</v>
      </c>
      <c r="O116" s="69"/>
      <c r="P116"/>
      <c r="R116" s="69"/>
    </row>
    <row r="117" spans="1:18" ht="12.75" customHeight="1" x14ac:dyDescent="0.2">
      <c r="A117" s="5" t="str">
        <f>'Course Units'!A94</f>
        <v>CMPE 422 Formal Methods in Soft. Eng.</v>
      </c>
      <c r="B117" s="56">
        <v>0</v>
      </c>
      <c r="C117" s="20">
        <f>$B117*'Course Units'!B94</f>
        <v>0</v>
      </c>
      <c r="D117" s="20">
        <f>$B117*'Course Units'!C94</f>
        <v>0</v>
      </c>
      <c r="E117" s="20">
        <f>$B117*'Course Units'!D94</f>
        <v>0</v>
      </c>
      <c r="F117" s="20">
        <f>$B117*'Course Units'!F94</f>
        <v>0</v>
      </c>
      <c r="G117" s="20">
        <f>$B117*'Course Units'!G94</f>
        <v>0</v>
      </c>
      <c r="H117" s="20">
        <f>$B117*'Course Units'!H94</f>
        <v>0</v>
      </c>
      <c r="I117" s="20">
        <f>$B117*'Course Units'!I94</f>
        <v>0</v>
      </c>
      <c r="J117" s="20">
        <f>$B117*'Course Units'!J94</f>
        <v>0</v>
      </c>
      <c r="K117" s="20">
        <f>$B117*'Course Units'!K94</f>
        <v>0</v>
      </c>
      <c r="L117" s="20">
        <f>$B117*'Course Units'!L94</f>
        <v>0</v>
      </c>
      <c r="M117" s="20">
        <f>$B117*'Course Units'!M94</f>
        <v>0</v>
      </c>
      <c r="O117" s="69"/>
      <c r="P117"/>
      <c r="R117" s="69"/>
    </row>
    <row r="118" spans="1:18" x14ac:dyDescent="0.2">
      <c r="A118" s="5" t="str">
        <f>'Course Units'!A95</f>
        <v>CMPE 432 Advanced Database Systems</v>
      </c>
      <c r="B118" s="56">
        <v>0</v>
      </c>
      <c r="C118" s="20">
        <f>$B118*'Course Units'!B95</f>
        <v>0</v>
      </c>
      <c r="D118" s="20">
        <f>$B118*'Course Units'!C95</f>
        <v>0</v>
      </c>
      <c r="E118" s="20">
        <f>$B118*'Course Units'!D95</f>
        <v>0</v>
      </c>
      <c r="F118" s="20">
        <f>$B118*'Course Units'!F95</f>
        <v>0</v>
      </c>
      <c r="G118" s="20">
        <f>$B118*'Course Units'!G95</f>
        <v>0</v>
      </c>
      <c r="H118" s="20">
        <f>$B118*'Course Units'!H95</f>
        <v>0</v>
      </c>
      <c r="I118" s="20">
        <f>$B118*'Course Units'!I95</f>
        <v>0</v>
      </c>
      <c r="J118" s="20">
        <f>$B118*'Course Units'!J95</f>
        <v>0</v>
      </c>
      <c r="K118" s="20">
        <f>$B118*'Course Units'!K95</f>
        <v>0</v>
      </c>
      <c r="L118" s="20">
        <f>$B118*'Course Units'!L95</f>
        <v>0</v>
      </c>
      <c r="M118" s="20">
        <f>$B118*'Course Units'!M95</f>
        <v>0</v>
      </c>
      <c r="O118" s="69"/>
      <c r="P118"/>
      <c r="R118" s="69"/>
    </row>
    <row r="119" spans="1:18" x14ac:dyDescent="0.2">
      <c r="A119" s="5" t="str">
        <f>'Course Units'!A96</f>
        <v>CMPE 452 Neural &amp; Genetic Comp.</v>
      </c>
      <c r="B119" s="56">
        <v>0</v>
      </c>
      <c r="C119" s="20">
        <f>$B119*'Course Units'!B96</f>
        <v>0</v>
      </c>
      <c r="D119" s="20">
        <f>$B119*'Course Units'!C96</f>
        <v>0</v>
      </c>
      <c r="E119" s="20">
        <f>$B119*'Course Units'!D96</f>
        <v>0</v>
      </c>
      <c r="F119" s="20">
        <f>$B119*'Course Units'!F96</f>
        <v>0</v>
      </c>
      <c r="G119" s="20">
        <f>$B119*'Course Units'!G96</f>
        <v>0</v>
      </c>
      <c r="H119" s="20">
        <f>$B119*'Course Units'!H96</f>
        <v>0</v>
      </c>
      <c r="I119" s="20">
        <f>$B119*'Course Units'!I96</f>
        <v>0</v>
      </c>
      <c r="J119" s="20">
        <f>$B119*'Course Units'!J96</f>
        <v>0</v>
      </c>
      <c r="K119" s="20">
        <f>$B119*'Course Units'!K96</f>
        <v>0</v>
      </c>
      <c r="L119" s="20">
        <f>$B119*'Course Units'!L96</f>
        <v>0</v>
      </c>
      <c r="M119" s="20">
        <f>$B119*'Course Units'!M96</f>
        <v>0</v>
      </c>
      <c r="O119" s="69"/>
      <c r="P119"/>
      <c r="R119" s="69"/>
    </row>
    <row r="120" spans="1:18" x14ac:dyDescent="0.2">
      <c r="A120" s="5" t="str">
        <f>'Course Units'!A97</f>
        <v>CMPE 454 Computer Graphics</v>
      </c>
      <c r="B120" s="56">
        <v>0</v>
      </c>
      <c r="C120" s="20">
        <f>$B120*'Course Units'!B97</f>
        <v>0</v>
      </c>
      <c r="D120" s="20">
        <f>$B120*'Course Units'!C97</f>
        <v>0</v>
      </c>
      <c r="E120" s="20">
        <f>$B120*'Course Units'!D97</f>
        <v>0</v>
      </c>
      <c r="F120" s="20">
        <f>$B120*'Course Units'!F97</f>
        <v>0</v>
      </c>
      <c r="G120" s="20">
        <f>$B120*'Course Units'!G97</f>
        <v>0</v>
      </c>
      <c r="H120" s="20">
        <f>$B120*'Course Units'!H97</f>
        <v>0</v>
      </c>
      <c r="I120" s="20">
        <f>$B120*'Course Units'!I97</f>
        <v>0</v>
      </c>
      <c r="J120" s="20">
        <f>$B120*'Course Units'!J97</f>
        <v>0</v>
      </c>
      <c r="K120" s="20">
        <f>$B120*'Course Units'!K97</f>
        <v>0</v>
      </c>
      <c r="L120" s="20">
        <f>$B120*'Course Units'!L97</f>
        <v>0</v>
      </c>
      <c r="M120" s="20">
        <f>$B120*'Course Units'!M97</f>
        <v>0</v>
      </c>
      <c r="O120" s="69"/>
      <c r="P120"/>
      <c r="R120" s="69"/>
    </row>
    <row r="121" spans="1:18" x14ac:dyDescent="0.2">
      <c r="A121" s="5" t="str">
        <f>'Course Units'!A98</f>
        <v>CMPE 457 Image Proc. &amp; Comp. Vision</v>
      </c>
      <c r="B121" s="56">
        <v>0</v>
      </c>
      <c r="C121" s="20">
        <f>$B121*'Course Units'!B98</f>
        <v>0</v>
      </c>
      <c r="D121" s="20">
        <f>$B121*'Course Units'!C98</f>
        <v>0</v>
      </c>
      <c r="E121" s="20">
        <f>$B121*'Course Units'!D98</f>
        <v>0</v>
      </c>
      <c r="F121" s="20">
        <f>$B121*'Course Units'!F98</f>
        <v>0</v>
      </c>
      <c r="G121" s="20">
        <f>$B121*'Course Units'!G98</f>
        <v>0</v>
      </c>
      <c r="H121" s="20">
        <f>$B121*'Course Units'!H98</f>
        <v>0</v>
      </c>
      <c r="I121" s="20">
        <f>$B121*'Course Units'!I98</f>
        <v>0</v>
      </c>
      <c r="J121" s="20">
        <f>$B121*'Course Units'!J98</f>
        <v>0</v>
      </c>
      <c r="K121" s="20">
        <f>$B121*'Course Units'!K98</f>
        <v>0</v>
      </c>
      <c r="L121" s="20">
        <f>$B121*'Course Units'!L98</f>
        <v>0</v>
      </c>
      <c r="M121" s="20">
        <f>$B121*'Course Units'!M98</f>
        <v>0</v>
      </c>
      <c r="O121" s="69"/>
      <c r="P121"/>
      <c r="R121" s="69"/>
    </row>
    <row r="122" spans="1:18" x14ac:dyDescent="0.2">
      <c r="A122" s="5" t="str">
        <f>'Course Units'!A99</f>
        <v>CMPE 458 Prog. Language Processors</v>
      </c>
      <c r="B122" s="56">
        <v>0</v>
      </c>
      <c r="C122" s="20">
        <f>$B122*'Course Units'!B99</f>
        <v>0</v>
      </c>
      <c r="D122" s="20">
        <f>$B122*'Course Units'!C99</f>
        <v>0</v>
      </c>
      <c r="E122" s="20">
        <f>$B122*'Course Units'!D99</f>
        <v>0</v>
      </c>
      <c r="F122" s="20">
        <f>$B122*'Course Units'!F99</f>
        <v>0</v>
      </c>
      <c r="G122" s="20">
        <f>$B122*'Course Units'!G99</f>
        <v>0</v>
      </c>
      <c r="H122" s="20">
        <f>$B122*'Course Units'!H99</f>
        <v>0</v>
      </c>
      <c r="I122" s="20">
        <f>$B122*'Course Units'!I99</f>
        <v>0</v>
      </c>
      <c r="J122" s="20">
        <f>$B122*'Course Units'!J99</f>
        <v>0</v>
      </c>
      <c r="K122" s="20">
        <f>$B122*'Course Units'!K99</f>
        <v>0</v>
      </c>
      <c r="L122" s="20">
        <f>$B122*'Course Units'!L99</f>
        <v>0</v>
      </c>
      <c r="M122" s="20">
        <f>$B122*'Course Units'!M99</f>
        <v>0</v>
      </c>
      <c r="O122" s="69"/>
      <c r="P122"/>
      <c r="R122" s="69"/>
    </row>
    <row r="123" spans="1:18" x14ac:dyDescent="0.2">
      <c r="A123" s="5" t="str">
        <f>'Course Units'!A100</f>
        <v>ENPH 336 Solid State Devices</v>
      </c>
      <c r="B123" s="56">
        <v>0</v>
      </c>
      <c r="C123" s="20">
        <f>$B123*'Course Units'!B100</f>
        <v>0</v>
      </c>
      <c r="D123" s="20">
        <f>$B123*'Course Units'!C100</f>
        <v>0</v>
      </c>
      <c r="E123" s="20">
        <f>$B123*'Course Units'!D100</f>
        <v>0</v>
      </c>
      <c r="F123" s="20">
        <f>$B123*'Course Units'!F100</f>
        <v>0</v>
      </c>
      <c r="G123" s="20">
        <f>$B123*'Course Units'!G100</f>
        <v>0</v>
      </c>
      <c r="H123" s="20">
        <f>$B123*'Course Units'!H100</f>
        <v>0</v>
      </c>
      <c r="I123" s="20">
        <f>$B123*'Course Units'!I100</f>
        <v>0</v>
      </c>
      <c r="J123" s="20">
        <f>$B123*'Course Units'!J100</f>
        <v>0</v>
      </c>
      <c r="K123" s="20">
        <f>$B123*'Course Units'!K100</f>
        <v>0</v>
      </c>
      <c r="L123" s="20">
        <f>$B123*'Course Units'!L100</f>
        <v>0</v>
      </c>
      <c r="M123" s="20">
        <f>$B123*'Course Units'!M100</f>
        <v>0</v>
      </c>
      <c r="O123" s="69"/>
      <c r="P123"/>
      <c r="R123" s="69"/>
    </row>
    <row r="124" spans="1:18" x14ac:dyDescent="0.2">
      <c r="A124" s="5" t="str">
        <f>'Course Units'!A101</f>
        <v>MREN 318 Sensors abd Electric Actuators</v>
      </c>
      <c r="B124" s="56">
        <v>0</v>
      </c>
      <c r="C124" s="20">
        <f>$B124*'Course Units'!B101</f>
        <v>0</v>
      </c>
      <c r="D124" s="20">
        <f>$B124*'Course Units'!C101</f>
        <v>0</v>
      </c>
      <c r="E124" s="20">
        <f>$B124*'Course Units'!D101</f>
        <v>0</v>
      </c>
      <c r="F124" s="20">
        <f>$B124*'Course Units'!F101</f>
        <v>0</v>
      </c>
      <c r="G124" s="20">
        <f>$B124*'Course Units'!G101</f>
        <v>0</v>
      </c>
      <c r="H124" s="20">
        <f>$B124*'Course Units'!H101</f>
        <v>0</v>
      </c>
      <c r="I124" s="20">
        <f>$B124*'Course Units'!I101</f>
        <v>0</v>
      </c>
      <c r="J124" s="20">
        <f>$B124*'Course Units'!J101</f>
        <v>0</v>
      </c>
      <c r="K124" s="20">
        <f>$B124*'Course Units'!K101</f>
        <v>0</v>
      </c>
      <c r="L124" s="20">
        <f>$B124*'Course Units'!L101</f>
        <v>0</v>
      </c>
      <c r="M124" s="20">
        <f>$B124*'Course Units'!M101</f>
        <v>0</v>
      </c>
      <c r="O124" s="69"/>
      <c r="P124"/>
      <c r="R124" s="69"/>
    </row>
    <row r="125" spans="1:18" x14ac:dyDescent="0.2">
      <c r="A125" s="5" t="str">
        <f>'Course Units'!A102</f>
        <v>MREN 348 Intro to Robotics</v>
      </c>
      <c r="B125" s="56">
        <v>0</v>
      </c>
      <c r="C125" s="20">
        <f>$B125*'Course Units'!B102</f>
        <v>0</v>
      </c>
      <c r="D125" s="20">
        <f>$B125*'Course Units'!C102</f>
        <v>0</v>
      </c>
      <c r="E125" s="20">
        <f>$B125*'Course Units'!D102</f>
        <v>0</v>
      </c>
      <c r="F125" s="20">
        <f>$B125*'Course Units'!F102</f>
        <v>0</v>
      </c>
      <c r="G125" s="20">
        <f>$B125*'Course Units'!G102</f>
        <v>0</v>
      </c>
      <c r="H125" s="20">
        <f>$B125*'Course Units'!H102</f>
        <v>0</v>
      </c>
      <c r="I125" s="20">
        <f>$B125*'Course Units'!I102</f>
        <v>0</v>
      </c>
      <c r="J125" s="20">
        <f>$B125*'Course Units'!J102</f>
        <v>0</v>
      </c>
      <c r="K125" s="20">
        <f>$B125*'Course Units'!K102</f>
        <v>0</v>
      </c>
      <c r="L125" s="20">
        <f>$B125*'Course Units'!L102</f>
        <v>0</v>
      </c>
      <c r="M125" s="20">
        <f>$B125*'Course Units'!M102</f>
        <v>0</v>
      </c>
      <c r="O125" s="69"/>
      <c r="P125"/>
      <c r="R125" s="69"/>
    </row>
    <row r="126" spans="1:18" x14ac:dyDescent="0.2">
      <c r="A126" s="7" t="s">
        <v>35</v>
      </c>
      <c r="B126" s="8"/>
      <c r="C126" s="10">
        <f t="shared" ref="C126:M126" si="4">SUM(C107:C125)+SUM(C83:C103)</f>
        <v>0</v>
      </c>
      <c r="D126" s="10">
        <f t="shared" si="4"/>
        <v>0</v>
      </c>
      <c r="E126" s="10">
        <f t="shared" si="4"/>
        <v>0</v>
      </c>
      <c r="F126" s="10">
        <f t="shared" si="4"/>
        <v>0</v>
      </c>
      <c r="G126" s="10">
        <f t="shared" si="4"/>
        <v>0</v>
      </c>
      <c r="H126" s="10">
        <f t="shared" si="4"/>
        <v>0</v>
      </c>
      <c r="I126" s="10">
        <f t="shared" si="4"/>
        <v>0</v>
      </c>
      <c r="J126" s="10">
        <f t="shared" si="4"/>
        <v>0</v>
      </c>
      <c r="K126" s="10">
        <f t="shared" si="4"/>
        <v>0</v>
      </c>
      <c r="L126" s="10">
        <f t="shared" si="4"/>
        <v>0</v>
      </c>
      <c r="M126" s="10">
        <f t="shared" si="4"/>
        <v>0</v>
      </c>
      <c r="O126" s="69"/>
      <c r="P126"/>
      <c r="R126" s="69"/>
    </row>
    <row r="127" spans="1:18" x14ac:dyDescent="0.2">
      <c r="B127"/>
      <c r="P127"/>
      <c r="R127" s="69"/>
    </row>
    <row r="128" spans="1:18" x14ac:dyDescent="0.2">
      <c r="A128" s="253" t="s">
        <v>61</v>
      </c>
      <c r="B128" s="253"/>
      <c r="C128" s="253"/>
      <c r="D128" s="253"/>
      <c r="E128" s="253"/>
      <c r="F128" s="253"/>
      <c r="G128" s="253"/>
      <c r="H128" s="253"/>
      <c r="I128" s="253"/>
      <c r="J128" s="253"/>
      <c r="K128" s="253"/>
      <c r="L128" s="253"/>
      <c r="M128" s="254"/>
      <c r="O128" s="69"/>
      <c r="P128"/>
      <c r="R128" s="69"/>
    </row>
    <row r="129" spans="1:18" x14ac:dyDescent="0.2">
      <c r="A129" s="65" t="s">
        <v>49</v>
      </c>
      <c r="B129" s="56">
        <v>0</v>
      </c>
      <c r="C129" s="80">
        <v>3</v>
      </c>
      <c r="D129" s="80">
        <v>0</v>
      </c>
      <c r="E129" s="80">
        <v>0</v>
      </c>
      <c r="F129" s="80">
        <f>$B129*$C129*12</f>
        <v>0</v>
      </c>
      <c r="G129" s="60">
        <f>+SUM(H129:I129)</f>
        <v>0</v>
      </c>
      <c r="H129" s="80">
        <v>0</v>
      </c>
      <c r="I129" s="80">
        <v>0</v>
      </c>
      <c r="J129" s="80">
        <v>0</v>
      </c>
      <c r="K129" s="6">
        <v>0</v>
      </c>
      <c r="L129" s="6">
        <v>0</v>
      </c>
      <c r="M129" s="6">
        <f>+SUM(K129:L129)</f>
        <v>0</v>
      </c>
      <c r="O129" s="69"/>
      <c r="P129"/>
      <c r="R129" s="69"/>
    </row>
    <row r="130" spans="1:18" x14ac:dyDescent="0.2">
      <c r="A130" s="65" t="s">
        <v>49</v>
      </c>
      <c r="B130" s="56">
        <v>0</v>
      </c>
      <c r="C130" s="80">
        <v>3.5</v>
      </c>
      <c r="D130" s="80">
        <v>0</v>
      </c>
      <c r="E130" s="80">
        <v>0</v>
      </c>
      <c r="F130" s="80">
        <f>$B130*$C130*12</f>
        <v>0</v>
      </c>
      <c r="G130" s="60">
        <f>+SUM(H130:I130)</f>
        <v>0</v>
      </c>
      <c r="H130" s="80">
        <v>0</v>
      </c>
      <c r="I130" s="80">
        <v>0</v>
      </c>
      <c r="J130" s="80">
        <v>0</v>
      </c>
      <c r="K130" s="6">
        <v>0</v>
      </c>
      <c r="L130" s="6">
        <v>0</v>
      </c>
      <c r="M130" s="6">
        <f>+SUM(K130:L130)</f>
        <v>0</v>
      </c>
      <c r="O130" s="69"/>
      <c r="P130"/>
      <c r="R130" s="69"/>
    </row>
    <row r="131" spans="1:18" ht="13.5" thickBot="1" x14ac:dyDescent="0.25">
      <c r="A131" s="66" t="s">
        <v>49</v>
      </c>
      <c r="B131" s="56">
        <v>0</v>
      </c>
      <c r="C131" s="81">
        <v>4</v>
      </c>
      <c r="D131" s="81">
        <v>0</v>
      </c>
      <c r="E131" s="81">
        <v>0</v>
      </c>
      <c r="F131" s="80">
        <f>$B131*$C131*12</f>
        <v>0</v>
      </c>
      <c r="G131" s="60">
        <f>+SUM(H131:I131)</f>
        <v>0</v>
      </c>
      <c r="H131" s="80">
        <v>0</v>
      </c>
      <c r="I131" s="80">
        <v>0</v>
      </c>
      <c r="J131" s="80">
        <v>0</v>
      </c>
      <c r="K131" s="6">
        <v>0</v>
      </c>
      <c r="L131" s="6">
        <v>0</v>
      </c>
      <c r="M131" s="6">
        <f>+SUM(K131:L131)</f>
        <v>0</v>
      </c>
      <c r="O131" s="69"/>
      <c r="P131"/>
      <c r="R131" s="69"/>
    </row>
    <row r="132" spans="1:18" ht="13.5" thickTop="1" x14ac:dyDescent="0.2">
      <c r="A132" s="7" t="s">
        <v>60</v>
      </c>
      <c r="B132" s="78"/>
      <c r="C132" s="79">
        <f>F132/12</f>
        <v>0</v>
      </c>
      <c r="D132" s="79">
        <f>+SUM(D129:D131)</f>
        <v>0</v>
      </c>
      <c r="E132" s="79">
        <f t="shared" ref="E132:M132" si="5">+SUM(E129:E131)</f>
        <v>0</v>
      </c>
      <c r="F132" s="79">
        <f t="shared" si="5"/>
        <v>0</v>
      </c>
      <c r="G132" s="79">
        <f t="shared" si="5"/>
        <v>0</v>
      </c>
      <c r="H132" s="79">
        <f t="shared" si="5"/>
        <v>0</v>
      </c>
      <c r="I132" s="79">
        <f t="shared" si="5"/>
        <v>0</v>
      </c>
      <c r="J132" s="79">
        <f>+SUM(J129:J131)</f>
        <v>0</v>
      </c>
      <c r="K132" s="79">
        <f t="shared" si="5"/>
        <v>0</v>
      </c>
      <c r="L132" s="79">
        <f t="shared" si="5"/>
        <v>0</v>
      </c>
      <c r="M132" s="79">
        <f t="shared" si="5"/>
        <v>0</v>
      </c>
      <c r="O132" s="69"/>
      <c r="P132"/>
      <c r="R132" s="69"/>
    </row>
    <row r="133" spans="1:18" x14ac:dyDescent="0.2">
      <c r="A133" s="11"/>
      <c r="B133" s="12"/>
      <c r="C133" s="12"/>
      <c r="D133" s="12"/>
      <c r="E133" s="12"/>
      <c r="F133" s="12"/>
      <c r="G133" s="1"/>
      <c r="H133" s="12"/>
      <c r="I133" s="12"/>
      <c r="J133" s="12"/>
      <c r="K133" s="12"/>
      <c r="L133" s="12"/>
      <c r="M133" s="12"/>
    </row>
    <row r="134" spans="1:18" x14ac:dyDescent="0.2">
      <c r="A134" s="13" t="s">
        <v>37</v>
      </c>
      <c r="B134" s="14"/>
      <c r="C134" s="1"/>
      <c r="D134" s="1"/>
      <c r="E134" s="1"/>
      <c r="F134" s="1"/>
      <c r="G134" s="1"/>
      <c r="H134" s="1"/>
      <c r="I134" s="1"/>
      <c r="J134" s="1"/>
      <c r="K134" s="1"/>
      <c r="L134" s="1"/>
      <c r="M134" s="1"/>
    </row>
    <row r="135" spans="1:18" x14ac:dyDescent="0.2">
      <c r="C135" s="1" t="s">
        <v>2</v>
      </c>
      <c r="D135" s="1" t="s">
        <v>3</v>
      </c>
      <c r="E135" s="1" t="s">
        <v>4</v>
      </c>
      <c r="F135" s="1" t="s">
        <v>5</v>
      </c>
      <c r="G135" s="1" t="s">
        <v>93</v>
      </c>
      <c r="H135" s="1" t="s">
        <v>7</v>
      </c>
      <c r="I135" s="1" t="s">
        <v>94</v>
      </c>
      <c r="J135" s="1" t="s">
        <v>9</v>
      </c>
      <c r="K135" s="1" t="s">
        <v>10</v>
      </c>
      <c r="L135" s="1" t="s">
        <v>11</v>
      </c>
      <c r="M135" s="1" t="s">
        <v>12</v>
      </c>
    </row>
    <row r="136" spans="1:18" x14ac:dyDescent="0.2">
      <c r="A136" s="5" t="s">
        <v>0</v>
      </c>
      <c r="B136" s="22"/>
      <c r="C136" s="19">
        <f t="shared" ref="C136:M136" si="6">C36</f>
        <v>0</v>
      </c>
      <c r="D136" s="19">
        <f t="shared" si="6"/>
        <v>0</v>
      </c>
      <c r="E136" s="19">
        <f t="shared" si="6"/>
        <v>0</v>
      </c>
      <c r="F136" s="19">
        <f t="shared" si="6"/>
        <v>0</v>
      </c>
      <c r="G136" s="19">
        <f t="shared" si="6"/>
        <v>0</v>
      </c>
      <c r="H136" s="19">
        <f t="shared" si="6"/>
        <v>0</v>
      </c>
      <c r="I136" s="19">
        <f t="shared" si="6"/>
        <v>0</v>
      </c>
      <c r="J136" s="19">
        <f t="shared" si="6"/>
        <v>0</v>
      </c>
      <c r="K136" s="19">
        <f t="shared" si="6"/>
        <v>0</v>
      </c>
      <c r="L136" s="19">
        <f t="shared" si="6"/>
        <v>0</v>
      </c>
      <c r="M136" s="19">
        <f t="shared" si="6"/>
        <v>0</v>
      </c>
    </row>
    <row r="137" spans="1:18" x14ac:dyDescent="0.2">
      <c r="A137" s="5" t="s">
        <v>38</v>
      </c>
      <c r="B137" s="22"/>
      <c r="C137" s="19">
        <f t="shared" ref="C137:M137" si="7">C62</f>
        <v>0</v>
      </c>
      <c r="D137" s="19">
        <f t="shared" si="7"/>
        <v>0</v>
      </c>
      <c r="E137" s="19">
        <f t="shared" si="7"/>
        <v>0</v>
      </c>
      <c r="F137" s="19">
        <f t="shared" si="7"/>
        <v>0</v>
      </c>
      <c r="G137" s="19">
        <f t="shared" si="7"/>
        <v>0</v>
      </c>
      <c r="H137" s="19">
        <f t="shared" si="7"/>
        <v>0</v>
      </c>
      <c r="I137" s="19">
        <f t="shared" si="7"/>
        <v>0</v>
      </c>
      <c r="J137" s="19">
        <f t="shared" si="7"/>
        <v>0</v>
      </c>
      <c r="K137" s="19">
        <f t="shared" si="7"/>
        <v>0</v>
      </c>
      <c r="L137" s="19">
        <f t="shared" si="7"/>
        <v>0</v>
      </c>
      <c r="M137" s="19">
        <f t="shared" si="7"/>
        <v>0</v>
      </c>
    </row>
    <row r="138" spans="1:18" x14ac:dyDescent="0.2">
      <c r="A138" s="5" t="s">
        <v>50</v>
      </c>
      <c r="B138" s="22"/>
      <c r="C138" s="19">
        <f t="shared" ref="C138:M138" si="8">C67</f>
        <v>0</v>
      </c>
      <c r="D138" s="19">
        <f t="shared" si="8"/>
        <v>0</v>
      </c>
      <c r="E138" s="19">
        <f t="shared" si="8"/>
        <v>0</v>
      </c>
      <c r="F138" s="19">
        <f t="shared" si="8"/>
        <v>0</v>
      </c>
      <c r="G138" s="19">
        <f t="shared" si="8"/>
        <v>0</v>
      </c>
      <c r="H138" s="19">
        <f t="shared" si="8"/>
        <v>0</v>
      </c>
      <c r="I138" s="19">
        <f t="shared" si="8"/>
        <v>0</v>
      </c>
      <c r="J138" s="19">
        <f t="shared" si="8"/>
        <v>0</v>
      </c>
      <c r="K138" s="19">
        <f t="shared" si="8"/>
        <v>0</v>
      </c>
      <c r="L138" s="19">
        <f t="shared" si="8"/>
        <v>0</v>
      </c>
      <c r="M138" s="19">
        <f t="shared" si="8"/>
        <v>0</v>
      </c>
    </row>
    <row r="139" spans="1:18" x14ac:dyDescent="0.2">
      <c r="A139" s="23" t="s">
        <v>28</v>
      </c>
      <c r="B139" s="24"/>
      <c r="C139" s="25">
        <f t="shared" ref="C139:M139" si="9">C75</f>
        <v>0</v>
      </c>
      <c r="D139" s="25">
        <f t="shared" si="9"/>
        <v>0</v>
      </c>
      <c r="E139" s="25">
        <f t="shared" si="9"/>
        <v>0</v>
      </c>
      <c r="F139" s="25">
        <f t="shared" si="9"/>
        <v>0</v>
      </c>
      <c r="G139" s="25">
        <f t="shared" si="9"/>
        <v>0</v>
      </c>
      <c r="H139" s="25">
        <f t="shared" si="9"/>
        <v>0</v>
      </c>
      <c r="I139" s="25">
        <f t="shared" si="9"/>
        <v>0</v>
      </c>
      <c r="J139" s="25">
        <f t="shared" si="9"/>
        <v>0</v>
      </c>
      <c r="K139" s="25">
        <f t="shared" si="9"/>
        <v>0</v>
      </c>
      <c r="L139" s="25">
        <f t="shared" si="9"/>
        <v>0</v>
      </c>
      <c r="M139" s="25">
        <f t="shared" si="9"/>
        <v>0</v>
      </c>
    </row>
    <row r="140" spans="1:18" x14ac:dyDescent="0.2">
      <c r="A140" s="52" t="s">
        <v>30</v>
      </c>
      <c r="B140" s="53"/>
      <c r="C140" s="38">
        <f t="shared" ref="C140:M140" si="10">C126</f>
        <v>0</v>
      </c>
      <c r="D140" s="38">
        <f t="shared" si="10"/>
        <v>0</v>
      </c>
      <c r="E140" s="38">
        <f t="shared" si="10"/>
        <v>0</v>
      </c>
      <c r="F140" s="38">
        <f t="shared" si="10"/>
        <v>0</v>
      </c>
      <c r="G140" s="38">
        <f t="shared" si="10"/>
        <v>0</v>
      </c>
      <c r="H140" s="38">
        <f t="shared" si="10"/>
        <v>0</v>
      </c>
      <c r="I140" s="38">
        <f t="shared" si="10"/>
        <v>0</v>
      </c>
      <c r="J140" s="38">
        <f t="shared" si="10"/>
        <v>0</v>
      </c>
      <c r="K140" s="38">
        <f t="shared" si="10"/>
        <v>0</v>
      </c>
      <c r="L140" s="38">
        <f t="shared" si="10"/>
        <v>0</v>
      </c>
      <c r="M140" s="54">
        <f t="shared" si="10"/>
        <v>0</v>
      </c>
    </row>
    <row r="141" spans="1:18" ht="13.5" thickBot="1" x14ac:dyDescent="0.25">
      <c r="A141" s="49" t="s">
        <v>62</v>
      </c>
      <c r="B141" s="50"/>
      <c r="C141" s="51">
        <f>C132</f>
        <v>0</v>
      </c>
      <c r="D141" s="51">
        <f t="shared" ref="D141:M141" si="11">D132</f>
        <v>0</v>
      </c>
      <c r="E141" s="51">
        <f t="shared" si="11"/>
        <v>0</v>
      </c>
      <c r="F141" s="51">
        <f t="shared" si="11"/>
        <v>0</v>
      </c>
      <c r="G141" s="51">
        <f t="shared" si="11"/>
        <v>0</v>
      </c>
      <c r="H141" s="51">
        <f t="shared" si="11"/>
        <v>0</v>
      </c>
      <c r="I141" s="51">
        <f t="shared" si="11"/>
        <v>0</v>
      </c>
      <c r="J141" s="51">
        <f t="shared" si="11"/>
        <v>0</v>
      </c>
      <c r="K141" s="51">
        <f t="shared" si="11"/>
        <v>0</v>
      </c>
      <c r="L141" s="51">
        <f t="shared" si="11"/>
        <v>0</v>
      </c>
      <c r="M141" s="51">
        <f t="shared" si="11"/>
        <v>0</v>
      </c>
    </row>
    <row r="142" spans="1:18" ht="13.5" thickTop="1" x14ac:dyDescent="0.2">
      <c r="A142" s="7" t="s">
        <v>39</v>
      </c>
      <c r="B142" s="8"/>
      <c r="C142" s="9">
        <f>+SUM(C136:C141)</f>
        <v>0</v>
      </c>
      <c r="D142" s="9">
        <f>+SUM(D136:D141)</f>
        <v>0</v>
      </c>
      <c r="E142" s="9">
        <f>+SUM(E136:E141)</f>
        <v>0</v>
      </c>
      <c r="F142" s="9">
        <f>+SUM(F136:F141)</f>
        <v>0</v>
      </c>
      <c r="G142" s="9">
        <f>+SUM(H142:I142)</f>
        <v>0</v>
      </c>
      <c r="H142" s="9">
        <f>+SUM(H136:H141)</f>
        <v>0</v>
      </c>
      <c r="I142" s="9">
        <f>+SUM(I136:I141)</f>
        <v>0</v>
      </c>
      <c r="J142" s="9">
        <f>+SUM(J136:J141)</f>
        <v>0</v>
      </c>
      <c r="K142" s="9">
        <f>+SUM(K136:K141)</f>
        <v>0</v>
      </c>
      <c r="L142" s="9">
        <f>+SUM(L136:L141)</f>
        <v>0</v>
      </c>
      <c r="M142" s="10">
        <f>+SUM(K142:L142)</f>
        <v>0</v>
      </c>
    </row>
    <row r="143" spans="1:18" x14ac:dyDescent="0.2">
      <c r="A143" s="26" t="s">
        <v>40</v>
      </c>
      <c r="B143" s="22"/>
      <c r="C143" s="19">
        <v>157.5</v>
      </c>
      <c r="D143" s="27"/>
      <c r="E143" s="27"/>
      <c r="F143" s="47">
        <v>1890</v>
      </c>
      <c r="G143" s="75">
        <v>420</v>
      </c>
      <c r="H143" s="75">
        <v>220</v>
      </c>
      <c r="I143" s="75">
        <v>195</v>
      </c>
      <c r="J143" s="75">
        <v>240</v>
      </c>
      <c r="K143" s="75">
        <v>400</v>
      </c>
      <c r="L143" s="75">
        <v>400</v>
      </c>
      <c r="M143" s="70">
        <v>1000</v>
      </c>
      <c r="N143" t="s">
        <v>58</v>
      </c>
    </row>
    <row r="144" spans="1:18" x14ac:dyDescent="0.2">
      <c r="A144" s="26" t="s">
        <v>36</v>
      </c>
      <c r="B144" s="22"/>
      <c r="C144" s="19">
        <f>C142-C143</f>
        <v>-157.5</v>
      </c>
      <c r="D144" s="27"/>
      <c r="E144" s="27"/>
      <c r="F144" s="19">
        <f t="shared" ref="F144:M144" si="12">F142-F143</f>
        <v>-1890</v>
      </c>
      <c r="G144" s="19">
        <f t="shared" si="12"/>
        <v>-420</v>
      </c>
      <c r="H144" s="19">
        <f t="shared" si="12"/>
        <v>-220</v>
      </c>
      <c r="I144" s="19">
        <f t="shared" si="12"/>
        <v>-195</v>
      </c>
      <c r="J144" s="19">
        <f t="shared" si="12"/>
        <v>-240</v>
      </c>
      <c r="K144" s="19">
        <f t="shared" si="12"/>
        <v>-400</v>
      </c>
      <c r="L144" s="19">
        <f t="shared" si="12"/>
        <v>-400</v>
      </c>
      <c r="M144" s="19">
        <f t="shared" si="12"/>
        <v>-1000</v>
      </c>
      <c r="N144" t="b">
        <f>IF((F144&gt;=0)*(G144&gt;=0)*(H144&gt;=0)*(I144&gt;=0)*(J144&gt;=0)*(K144&gt;=0)*(L144&gt;=0)*(M144&gt;=0) = 0,FALSE,TRUE)</f>
        <v>0</v>
      </c>
    </row>
    <row r="146" spans="1:13" x14ac:dyDescent="0.2">
      <c r="E146" s="43"/>
      <c r="F146" s="44"/>
      <c r="G146" s="45"/>
      <c r="H146" s="45"/>
      <c r="I146" s="45"/>
      <c r="J146" s="45"/>
      <c r="K146" s="45"/>
      <c r="L146" s="45"/>
      <c r="M146" s="45"/>
    </row>
    <row r="147" spans="1:13" x14ac:dyDescent="0.2">
      <c r="E147" s="46"/>
      <c r="F147" s="44"/>
      <c r="G147" s="45"/>
      <c r="H147" s="45"/>
      <c r="I147" s="45"/>
      <c r="J147" s="45"/>
      <c r="K147" s="45"/>
      <c r="L147" s="45"/>
      <c r="M147" s="45"/>
    </row>
    <row r="148" spans="1:13" x14ac:dyDescent="0.2">
      <c r="B148" s="68" t="str">
        <f>IF(SUM(B86:B103)+SUM(B117:B122)+SUM(B108:B109)&lt;5,"Must have at least five elective courses at level 400","")</f>
        <v>Must have at least five elective courses at level 400</v>
      </c>
    </row>
    <row r="149" spans="1:13" x14ac:dyDescent="0.2">
      <c r="B149" s="31" t="str">
        <f>IF(SUM(B40:B61)&lt;COUNTA(A40:A61)-2,"Missing one or more 2nd/3rd-year core courses","")</f>
        <v>Missing one or more 2nd/3rd-year core courses</v>
      </c>
    </row>
    <row r="150" spans="1:13" x14ac:dyDescent="0.2">
      <c r="A150" s="1" t="s">
        <v>46</v>
      </c>
      <c r="B150" s="31" t="str">
        <f>IF(SUM(B21:B35)&lt;&gt;COUNTA(A21:A35),"Missing one or more 1st-year courses","")</f>
        <v>Missing one or more 1st-year courses</v>
      </c>
    </row>
    <row r="151" spans="1:13" x14ac:dyDescent="0.2">
      <c r="A151" s="1" t="s">
        <v>47</v>
      </c>
      <c r="B151" s="31" t="str">
        <f>IF(NOT(N144),"Insufficient accreditation units -- in total and/or in any category(ies) -- see above","")</f>
        <v>Insufficient accreditation units -- in total and/or in any category(ies) -- see above</v>
      </c>
      <c r="C151" s="31"/>
      <c r="D151" s="31"/>
      <c r="E151" s="31"/>
      <c r="F151" s="31"/>
      <c r="G151" s="31"/>
      <c r="H151" s="31"/>
      <c r="I151" s="31"/>
      <c r="J151" s="31"/>
      <c r="K151" s="31"/>
      <c r="L151" s="31"/>
      <c r="M151" s="31"/>
    </row>
    <row r="152" spans="1:13" x14ac:dyDescent="0.2">
      <c r="B152" t="str">
        <f>IF(F75&lt;108,"Insufficient accreditation units in complementary studies electives","")</f>
        <v>Insufficient accreditation units in complementary studies electives</v>
      </c>
    </row>
    <row r="153" spans="1:13" x14ac:dyDescent="0.2">
      <c r="B153" s="31" t="str">
        <f>IF(SUM(C136:C141)&lt;157.5,"ECE Core plus elective credits must be at least 157.5","")</f>
        <v>ECE Core plus elective credits must be at least 157.5</v>
      </c>
    </row>
    <row r="154" spans="1:13" x14ac:dyDescent="0.2">
      <c r="B154" s="31"/>
    </row>
  </sheetData>
  <mergeCells count="8">
    <mergeCell ref="A128:M128"/>
    <mergeCell ref="H3:M12"/>
    <mergeCell ref="A59:M59"/>
    <mergeCell ref="A105:M105"/>
    <mergeCell ref="B11:F11"/>
    <mergeCell ref="B12:F12"/>
    <mergeCell ref="A104:M104"/>
    <mergeCell ref="A81:M81"/>
  </mergeCells>
  <phoneticPr fontId="7" type="noConversion"/>
  <conditionalFormatting sqref="A83:A103">
    <cfRule type="expression" dxfId="38" priority="43">
      <formula>IF(B83=1,1,0)</formula>
    </cfRule>
    <cfRule type="expression" dxfId="37" priority="82">
      <formula>IF(#REF!="OK",TRUE,FALSE)</formula>
    </cfRule>
    <cfRule type="expression" dxfId="36" priority="83">
      <formula>IF(#REF!="PRQ?",TRUE,FALSE)</formula>
    </cfRule>
  </conditionalFormatting>
  <conditionalFormatting sqref="A107:A125">
    <cfRule type="expression" dxfId="35" priority="20">
      <formula>IF(B107=1,1,0)</formula>
    </cfRule>
    <cfRule type="expression" dxfId="34" priority="21">
      <formula>IF(#REF!="OK",TRUE,FALSE)</formula>
    </cfRule>
    <cfRule type="expression" dxfId="33" priority="22">
      <formula>IF(#REF!="PRQ?",TRUE,FALSE)</formula>
    </cfRule>
  </conditionalFormatting>
  <conditionalFormatting sqref="A129:A131">
    <cfRule type="expression" dxfId="32" priority="40">
      <formula>IF(B129=1,1,0)</formula>
    </cfRule>
  </conditionalFormatting>
  <conditionalFormatting sqref="B21:B35 B83:B103 B107:B125">
    <cfRule type="expression" dxfId="31" priority="32" stopIfTrue="1">
      <formula>(NOT(AND(NOT(ISBLANK(B21)),OR(B21=0,B21=1))))</formula>
    </cfRule>
  </conditionalFormatting>
  <conditionalFormatting sqref="B40:B58">
    <cfRule type="expression" dxfId="30" priority="4" stopIfTrue="1">
      <formula>(NOT(AND(NOT(ISBLANK(B40)),OR(B40=0,B40=1))))</formula>
    </cfRule>
  </conditionalFormatting>
  <conditionalFormatting sqref="B60:B61">
    <cfRule type="expression" dxfId="29" priority="3" stopIfTrue="1">
      <formula>(NOT(AND(NOT(ISBLANK(B60)),OR(B60=0,B60=1))))</formula>
    </cfRule>
  </conditionalFormatting>
  <conditionalFormatting sqref="B66">
    <cfRule type="expression" dxfId="28" priority="2" stopIfTrue="1">
      <formula>(NOT(AND(NOT(ISBLANK(B66)),OR(B66=0,B66=1))))</formula>
    </cfRule>
  </conditionalFormatting>
  <conditionalFormatting sqref="B72:B74">
    <cfRule type="expression" dxfId="27" priority="1" stopIfTrue="1">
      <formula>(NOT(AND(NOT(ISBLANK(B72)),OR(B72=0,B72=1))))</formula>
    </cfRule>
  </conditionalFormatting>
  <conditionalFormatting sqref="B129:B131">
    <cfRule type="expression" dxfId="26" priority="74" stopIfTrue="1">
      <formula>(NOT(AND(NOT(ISBLANK(B129)),OR(B129=0,B129=1))))</formula>
    </cfRule>
  </conditionalFormatting>
  <conditionalFormatting sqref="B148:M154">
    <cfRule type="expression" dxfId="25" priority="81" stopIfTrue="1">
      <formula>NOT($B148="")</formula>
    </cfRule>
  </conditionalFormatting>
  <conditionalFormatting sqref="C144">
    <cfRule type="cellIs" priority="59" stopIfTrue="1" operator="greaterThanOrEqual">
      <formula>0</formula>
    </cfRule>
    <cfRule type="cellIs" dxfId="24" priority="60" stopIfTrue="1" operator="lessThan">
      <formula>0</formula>
    </cfRule>
  </conditionalFormatting>
  <conditionalFormatting sqref="F144:M144">
    <cfRule type="cellIs" priority="72" stopIfTrue="1" operator="greaterThanOrEqual">
      <formula>0</formula>
    </cfRule>
    <cfRule type="cellIs" dxfId="23" priority="73" stopIfTrue="1" operator="lessThan">
      <formula>0</formula>
    </cfRule>
  </conditionalFormatting>
  <pageMargins left="0.55118110236220474" right="0.55118110236220474" top="0.82677165354330717" bottom="0.55118110236220474" header="0.39370078740157483" footer="0.39370078740157483"/>
  <pageSetup scale="66" firstPageNumber="0" fitToHeight="2" orientation="portrait" horizontalDpi="300" verticalDpi="300" r:id="rId1"/>
  <headerFooter alignWithMargins="0">
    <oddHeader>&amp;L&amp;"Arial,Bold"DEPT. OF ELEC./COMP. ENG. 
QUEEN'S UNIVERSITY&amp;C&amp;"Arial,Bold"COMPUTER ENGINEERING
DEGREE REQUIREMENTS (**DRAFT**)&amp;R&amp;"Arial,Bold"PAGE &amp;P OF &amp;N</oddHeader>
  </headerFooter>
  <rowBreaks count="3" manualBreakCount="3">
    <brk id="36" max="16383" man="1"/>
    <brk id="77" max="16383" man="1"/>
    <brk id="1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M102"/>
  <sheetViews>
    <sheetView topLeftCell="A28" zoomScaleNormal="100" workbookViewId="0">
      <selection activeCell="A56" sqref="A56"/>
    </sheetView>
  </sheetViews>
  <sheetFormatPr defaultColWidth="8.85546875" defaultRowHeight="12.75" x14ac:dyDescent="0.2"/>
  <cols>
    <col min="1" max="1" width="32.7109375" customWidth="1"/>
  </cols>
  <sheetData>
    <row r="2" spans="1:13" x14ac:dyDescent="0.2">
      <c r="A2" s="28" t="s">
        <v>65</v>
      </c>
    </row>
    <row r="4" spans="1:13" x14ac:dyDescent="0.2">
      <c r="A4" s="3" t="s">
        <v>52</v>
      </c>
    </row>
    <row r="6" spans="1:13" x14ac:dyDescent="0.2">
      <c r="A6" s="3" t="s">
        <v>0</v>
      </c>
      <c r="B6" s="4"/>
    </row>
    <row r="7" spans="1:13" x14ac:dyDescent="0.2">
      <c r="B7" s="1" t="s">
        <v>2</v>
      </c>
      <c r="C7" s="1" t="s">
        <v>3</v>
      </c>
      <c r="D7" s="1" t="s">
        <v>4</v>
      </c>
      <c r="E7" s="1" t="s">
        <v>72</v>
      </c>
      <c r="F7" s="1" t="s">
        <v>5</v>
      </c>
      <c r="G7" s="1" t="s">
        <v>6</v>
      </c>
      <c r="H7" s="1" t="s">
        <v>7</v>
      </c>
      <c r="I7" s="1" t="s">
        <v>8</v>
      </c>
      <c r="J7" s="1" t="s">
        <v>9</v>
      </c>
      <c r="K7" s="1" t="s">
        <v>10</v>
      </c>
      <c r="L7" s="1" t="s">
        <v>11</v>
      </c>
      <c r="M7" s="1" t="s">
        <v>12</v>
      </c>
    </row>
    <row r="8" spans="1:13" x14ac:dyDescent="0.2">
      <c r="A8" s="5" t="s">
        <v>387</v>
      </c>
      <c r="B8" s="6">
        <f>C8+D8</f>
        <v>3.5</v>
      </c>
      <c r="C8" s="6">
        <v>3</v>
      </c>
      <c r="D8" s="6">
        <v>0.5</v>
      </c>
      <c r="E8" s="6">
        <f t="shared" ref="E8:E22" si="0">B8*12</f>
        <v>42</v>
      </c>
      <c r="F8" s="6">
        <f>SUM(H8:L8)</f>
        <v>43</v>
      </c>
      <c r="G8" s="19">
        <f t="shared" ref="G8:G21" si="1">+SUM(H8:I8)</f>
        <v>0</v>
      </c>
      <c r="H8" s="6">
        <v>0</v>
      </c>
      <c r="I8" s="6">
        <v>0</v>
      </c>
      <c r="J8" s="6">
        <v>18</v>
      </c>
      <c r="K8" s="6">
        <v>8</v>
      </c>
      <c r="L8" s="6">
        <v>17</v>
      </c>
      <c r="M8" s="6">
        <f t="shared" ref="M8:M21" si="2">+SUM(K8:L8)</f>
        <v>25</v>
      </c>
    </row>
    <row r="9" spans="1:13" x14ac:dyDescent="0.2">
      <c r="A9" s="5" t="s">
        <v>388</v>
      </c>
      <c r="B9" s="6">
        <f t="shared" ref="B9:B11" si="3">C9+D9</f>
        <v>2</v>
      </c>
      <c r="C9" s="6">
        <v>0</v>
      </c>
      <c r="D9" s="6">
        <v>2</v>
      </c>
      <c r="E9" s="6">
        <f t="shared" ref="E9:E11" si="4">B9*12</f>
        <v>24</v>
      </c>
      <c r="F9" s="6">
        <f t="shared" ref="F9:F11" si="5">SUM(H9:L9)</f>
        <v>24</v>
      </c>
      <c r="G9" s="19">
        <f t="shared" ref="G9:G10" si="6">+SUM(H9:I9)</f>
        <v>16</v>
      </c>
      <c r="H9" s="6">
        <v>0</v>
      </c>
      <c r="I9" s="6">
        <v>16</v>
      </c>
      <c r="J9" s="6">
        <v>0</v>
      </c>
      <c r="K9" s="6">
        <v>8</v>
      </c>
      <c r="L9" s="6">
        <v>0</v>
      </c>
      <c r="M9" s="6">
        <f t="shared" ref="M9:M11" si="7">+SUM(K9:L9)</f>
        <v>8</v>
      </c>
    </row>
    <row r="10" spans="1:13" x14ac:dyDescent="0.2">
      <c r="A10" s="5" t="s">
        <v>389</v>
      </c>
      <c r="B10" s="6">
        <f t="shared" si="3"/>
        <v>3.5</v>
      </c>
      <c r="C10" s="6">
        <v>2</v>
      </c>
      <c r="D10" s="6">
        <v>1.5</v>
      </c>
      <c r="E10" s="6">
        <f t="shared" si="4"/>
        <v>42</v>
      </c>
      <c r="F10" s="6">
        <f t="shared" si="5"/>
        <v>42</v>
      </c>
      <c r="G10" s="19">
        <f t="shared" si="6"/>
        <v>0</v>
      </c>
      <c r="H10" s="6">
        <v>0</v>
      </c>
      <c r="I10" s="6">
        <v>0</v>
      </c>
      <c r="J10" s="6">
        <v>18</v>
      </c>
      <c r="K10" s="6">
        <v>8</v>
      </c>
      <c r="L10" s="6">
        <v>16</v>
      </c>
      <c r="M10" s="6">
        <f t="shared" si="7"/>
        <v>24</v>
      </c>
    </row>
    <row r="11" spans="1:13" x14ac:dyDescent="0.2">
      <c r="A11" s="5" t="s">
        <v>390</v>
      </c>
      <c r="B11" s="6">
        <f t="shared" si="3"/>
        <v>0.2</v>
      </c>
      <c r="C11" s="6">
        <v>0.2</v>
      </c>
      <c r="D11" s="6">
        <v>0</v>
      </c>
      <c r="E11" s="6">
        <f t="shared" si="4"/>
        <v>2.4000000000000004</v>
      </c>
      <c r="F11" s="6">
        <f t="shared" si="5"/>
        <v>1</v>
      </c>
      <c r="G11" s="19">
        <v>0</v>
      </c>
      <c r="H11" s="6">
        <v>0</v>
      </c>
      <c r="I11" s="6">
        <v>0</v>
      </c>
      <c r="J11" s="6">
        <v>1</v>
      </c>
      <c r="K11" s="6">
        <v>0</v>
      </c>
      <c r="L11" s="6">
        <v>0</v>
      </c>
      <c r="M11" s="6">
        <f t="shared" si="7"/>
        <v>0</v>
      </c>
    </row>
    <row r="12" spans="1:13" x14ac:dyDescent="0.2">
      <c r="A12" s="5" t="s">
        <v>98</v>
      </c>
      <c r="B12" s="6">
        <f t="shared" ref="B12:B21" si="8">C12+D12</f>
        <v>3.3</v>
      </c>
      <c r="C12" s="6">
        <v>2.8</v>
      </c>
      <c r="D12" s="6">
        <v>0.5</v>
      </c>
      <c r="E12" s="6">
        <f t="shared" si="0"/>
        <v>39.599999999999994</v>
      </c>
      <c r="F12" s="6">
        <f t="shared" ref="F12:F21" si="9">SUM(H12:L12)</f>
        <v>40</v>
      </c>
      <c r="G12" s="19">
        <f t="shared" si="1"/>
        <v>40</v>
      </c>
      <c r="H12" s="29">
        <v>0</v>
      </c>
      <c r="I12" s="6">
        <v>40</v>
      </c>
      <c r="J12" s="29">
        <v>0</v>
      </c>
      <c r="K12" s="6">
        <v>0</v>
      </c>
      <c r="L12" s="29">
        <v>0</v>
      </c>
      <c r="M12" s="6">
        <f t="shared" si="2"/>
        <v>0</v>
      </c>
    </row>
    <row r="13" spans="1:13" x14ac:dyDescent="0.2">
      <c r="A13" s="5" t="s">
        <v>99</v>
      </c>
      <c r="B13" s="6">
        <f t="shared" si="8"/>
        <v>3.3</v>
      </c>
      <c r="C13" s="6">
        <v>2.8</v>
      </c>
      <c r="D13" s="6">
        <v>0.5</v>
      </c>
      <c r="E13" s="6">
        <f t="shared" si="0"/>
        <v>39.599999999999994</v>
      </c>
      <c r="F13" s="6">
        <f t="shared" si="9"/>
        <v>40</v>
      </c>
      <c r="G13" s="19">
        <f t="shared" si="1"/>
        <v>30</v>
      </c>
      <c r="H13" s="29">
        <v>0</v>
      </c>
      <c r="I13" s="6">
        <v>30</v>
      </c>
      <c r="J13" s="29">
        <v>0</v>
      </c>
      <c r="K13" s="6">
        <v>10</v>
      </c>
      <c r="L13" s="29">
        <v>0</v>
      </c>
      <c r="M13" s="6">
        <f t="shared" si="2"/>
        <v>10</v>
      </c>
    </row>
    <row r="14" spans="1:13" x14ac:dyDescent="0.2">
      <c r="A14" s="5" t="s">
        <v>13</v>
      </c>
      <c r="B14" s="6">
        <f t="shared" si="8"/>
        <v>3.3</v>
      </c>
      <c r="C14" s="6">
        <v>2.8</v>
      </c>
      <c r="D14" s="6">
        <v>0.5</v>
      </c>
      <c r="E14" s="6">
        <f t="shared" si="0"/>
        <v>39.599999999999994</v>
      </c>
      <c r="F14" s="6">
        <f t="shared" si="9"/>
        <v>40</v>
      </c>
      <c r="G14" s="19">
        <f t="shared" si="1"/>
        <v>40</v>
      </c>
      <c r="H14" s="29">
        <v>0</v>
      </c>
      <c r="I14" s="6">
        <v>40</v>
      </c>
      <c r="J14" s="29">
        <v>0</v>
      </c>
      <c r="K14" s="6">
        <v>0</v>
      </c>
      <c r="L14" s="29">
        <v>0</v>
      </c>
      <c r="M14" s="6">
        <f t="shared" si="2"/>
        <v>0</v>
      </c>
    </row>
    <row r="15" spans="1:13" x14ac:dyDescent="0.2">
      <c r="A15" s="5" t="s">
        <v>100</v>
      </c>
      <c r="B15" s="6">
        <f t="shared" si="8"/>
        <v>3.3</v>
      </c>
      <c r="C15" s="6">
        <v>2.8</v>
      </c>
      <c r="D15" s="6">
        <v>0.5</v>
      </c>
      <c r="E15" s="6">
        <f t="shared" si="0"/>
        <v>39.599999999999994</v>
      </c>
      <c r="F15" s="6">
        <f t="shared" si="9"/>
        <v>40</v>
      </c>
      <c r="G15" s="19">
        <f t="shared" si="1"/>
        <v>30</v>
      </c>
      <c r="H15" s="29">
        <v>0</v>
      </c>
      <c r="I15" s="6">
        <v>30</v>
      </c>
      <c r="J15" s="29">
        <v>0</v>
      </c>
      <c r="K15" s="6">
        <v>10</v>
      </c>
      <c r="L15" s="29">
        <v>0</v>
      </c>
      <c r="M15" s="6">
        <f t="shared" si="2"/>
        <v>10</v>
      </c>
    </row>
    <row r="16" spans="1:13" x14ac:dyDescent="0.2">
      <c r="A16" s="5" t="s">
        <v>343</v>
      </c>
      <c r="B16" s="6">
        <f t="shared" si="8"/>
        <v>3.3</v>
      </c>
      <c r="C16" s="6">
        <v>2</v>
      </c>
      <c r="D16" s="6">
        <v>1.3</v>
      </c>
      <c r="E16" s="6">
        <f t="shared" si="0"/>
        <v>39.599999999999994</v>
      </c>
      <c r="F16" s="6">
        <f t="shared" si="9"/>
        <v>40</v>
      </c>
      <c r="G16" s="19">
        <f t="shared" si="1"/>
        <v>0</v>
      </c>
      <c r="H16" s="6">
        <v>0</v>
      </c>
      <c r="I16" s="29">
        <v>0</v>
      </c>
      <c r="J16" s="29">
        <v>0</v>
      </c>
      <c r="K16" s="6">
        <v>40</v>
      </c>
      <c r="L16" s="6">
        <v>0</v>
      </c>
      <c r="M16" s="6">
        <f t="shared" si="2"/>
        <v>40</v>
      </c>
    </row>
    <row r="17" spans="1:13" x14ac:dyDescent="0.2">
      <c r="A17" s="5" t="s">
        <v>101</v>
      </c>
      <c r="B17" s="6">
        <f t="shared" si="8"/>
        <v>3.3</v>
      </c>
      <c r="C17" s="6">
        <v>2.8</v>
      </c>
      <c r="D17" s="6">
        <v>0.5</v>
      </c>
      <c r="E17" s="6">
        <f t="shared" si="0"/>
        <v>39.599999999999994</v>
      </c>
      <c r="F17" s="6">
        <f t="shared" si="9"/>
        <v>40</v>
      </c>
      <c r="G17" s="19">
        <f t="shared" si="1"/>
        <v>18</v>
      </c>
      <c r="H17" s="29">
        <v>0</v>
      </c>
      <c r="I17" s="6">
        <v>18</v>
      </c>
      <c r="J17" s="6">
        <v>10</v>
      </c>
      <c r="K17" s="6">
        <v>12</v>
      </c>
      <c r="L17" s="29">
        <v>0</v>
      </c>
      <c r="M17" s="6">
        <f t="shared" si="2"/>
        <v>12</v>
      </c>
    </row>
    <row r="18" spans="1:13" x14ac:dyDescent="0.2">
      <c r="A18" s="5" t="s">
        <v>102</v>
      </c>
      <c r="B18" s="6">
        <f t="shared" si="8"/>
        <v>2.5</v>
      </c>
      <c r="C18" s="6">
        <v>1.5</v>
      </c>
      <c r="D18" s="6">
        <v>1</v>
      </c>
      <c r="E18" s="6">
        <f t="shared" si="0"/>
        <v>30</v>
      </c>
      <c r="F18" s="6">
        <f t="shared" si="9"/>
        <v>30</v>
      </c>
      <c r="G18" s="19">
        <f t="shared" si="1"/>
        <v>0</v>
      </c>
      <c r="H18" s="29">
        <v>0</v>
      </c>
      <c r="I18" s="29">
        <v>0</v>
      </c>
      <c r="J18" s="29">
        <v>0</v>
      </c>
      <c r="K18" s="6">
        <v>20</v>
      </c>
      <c r="L18" s="6">
        <v>10</v>
      </c>
      <c r="M18" s="6">
        <f t="shared" si="2"/>
        <v>30</v>
      </c>
    </row>
    <row r="19" spans="1:13" x14ac:dyDescent="0.2">
      <c r="A19" s="5" t="s">
        <v>14</v>
      </c>
      <c r="B19" s="6">
        <f t="shared" si="8"/>
        <v>3.3</v>
      </c>
      <c r="C19" s="6">
        <v>2.8</v>
      </c>
      <c r="D19" s="6">
        <v>0.5</v>
      </c>
      <c r="E19" s="6">
        <f t="shared" si="0"/>
        <v>39.599999999999994</v>
      </c>
      <c r="F19" s="6">
        <f t="shared" si="9"/>
        <v>40</v>
      </c>
      <c r="G19" s="19">
        <f t="shared" si="1"/>
        <v>40</v>
      </c>
      <c r="H19" s="6">
        <v>40</v>
      </c>
      <c r="I19" s="6">
        <v>0</v>
      </c>
      <c r="J19" s="29">
        <v>0</v>
      </c>
      <c r="K19" s="29">
        <v>0</v>
      </c>
      <c r="L19" s="29">
        <v>0</v>
      </c>
      <c r="M19" s="6">
        <f t="shared" si="2"/>
        <v>0</v>
      </c>
    </row>
    <row r="20" spans="1:13" x14ac:dyDescent="0.2">
      <c r="A20" s="5" t="s">
        <v>15</v>
      </c>
      <c r="B20" s="6">
        <f t="shared" si="8"/>
        <v>3.3</v>
      </c>
      <c r="C20" s="6">
        <v>2.8</v>
      </c>
      <c r="D20" s="6">
        <v>0.5</v>
      </c>
      <c r="E20" s="6">
        <f t="shared" si="0"/>
        <v>39.599999999999994</v>
      </c>
      <c r="F20" s="6">
        <f t="shared" si="9"/>
        <v>40</v>
      </c>
      <c r="G20" s="19">
        <f t="shared" si="1"/>
        <v>40</v>
      </c>
      <c r="H20" s="6">
        <v>40</v>
      </c>
      <c r="I20" s="6">
        <v>0</v>
      </c>
      <c r="J20" s="29">
        <v>0</v>
      </c>
      <c r="K20" s="29">
        <v>0</v>
      </c>
      <c r="L20" s="29">
        <v>0</v>
      </c>
      <c r="M20" s="6">
        <f t="shared" si="2"/>
        <v>0</v>
      </c>
    </row>
    <row r="21" spans="1:13" x14ac:dyDescent="0.2">
      <c r="A21" s="5" t="s">
        <v>103</v>
      </c>
      <c r="B21" s="6">
        <f t="shared" si="8"/>
        <v>3.3</v>
      </c>
      <c r="C21" s="6">
        <v>2.8</v>
      </c>
      <c r="D21" s="6">
        <v>0.5</v>
      </c>
      <c r="E21" s="6">
        <f t="shared" si="0"/>
        <v>39.599999999999994</v>
      </c>
      <c r="F21" s="6">
        <f t="shared" si="9"/>
        <v>40</v>
      </c>
      <c r="G21" s="19">
        <f t="shared" si="1"/>
        <v>40</v>
      </c>
      <c r="H21" s="6">
        <v>40</v>
      </c>
      <c r="I21" s="29">
        <v>0</v>
      </c>
      <c r="J21" s="29">
        <v>0</v>
      </c>
      <c r="K21" s="29">
        <v>0</v>
      </c>
      <c r="L21" s="29">
        <v>0</v>
      </c>
      <c r="M21" s="6">
        <f t="shared" si="2"/>
        <v>0</v>
      </c>
    </row>
    <row r="22" spans="1:13" x14ac:dyDescent="0.2">
      <c r="A22" s="5" t="s">
        <v>97</v>
      </c>
      <c r="B22" s="6">
        <f>C22+D22</f>
        <v>1.7</v>
      </c>
      <c r="C22" s="6">
        <v>1.45</v>
      </c>
      <c r="D22" s="6">
        <v>0.25</v>
      </c>
      <c r="E22" s="6">
        <f t="shared" si="0"/>
        <v>20.399999999999999</v>
      </c>
      <c r="F22" s="6">
        <f>SUM(H22:L22)</f>
        <v>20</v>
      </c>
      <c r="G22" s="19">
        <f>+SUM(H22:I22)</f>
        <v>0</v>
      </c>
      <c r="H22" s="6">
        <v>0</v>
      </c>
      <c r="I22" s="29">
        <v>0</v>
      </c>
      <c r="J22" s="29">
        <v>0</v>
      </c>
      <c r="K22" s="29">
        <v>15</v>
      </c>
      <c r="L22" s="29">
        <v>5</v>
      </c>
      <c r="M22" s="6">
        <f>+SUM(K22:L22)</f>
        <v>20</v>
      </c>
    </row>
    <row r="24" spans="1:13" x14ac:dyDescent="0.2">
      <c r="A24" s="13" t="s">
        <v>17</v>
      </c>
      <c r="B24" s="14"/>
      <c r="C24" s="1"/>
      <c r="D24" s="1"/>
      <c r="E24" s="1"/>
      <c r="F24" s="1"/>
      <c r="G24" s="1"/>
      <c r="H24" s="1"/>
      <c r="I24" s="1"/>
      <c r="J24" s="1"/>
      <c r="K24" s="1"/>
      <c r="L24" s="1"/>
      <c r="M24" s="1"/>
    </row>
    <row r="25" spans="1:13" x14ac:dyDescent="0.2">
      <c r="B25" s="1" t="s">
        <v>2</v>
      </c>
      <c r="C25" s="1" t="s">
        <v>3</v>
      </c>
      <c r="D25" s="1" t="s">
        <v>4</v>
      </c>
      <c r="E25" s="1" t="s">
        <v>72</v>
      </c>
      <c r="F25" s="1" t="s">
        <v>5</v>
      </c>
      <c r="G25" s="1" t="s">
        <v>6</v>
      </c>
      <c r="H25" s="1" t="s">
        <v>7</v>
      </c>
      <c r="I25" s="1" t="s">
        <v>8</v>
      </c>
      <c r="J25" s="1" t="s">
        <v>9</v>
      </c>
      <c r="K25" s="1" t="s">
        <v>10</v>
      </c>
      <c r="L25" s="1" t="s">
        <v>11</v>
      </c>
      <c r="M25" s="1" t="s">
        <v>12</v>
      </c>
    </row>
    <row r="26" spans="1:13" x14ac:dyDescent="0.2">
      <c r="A26" s="5" t="s">
        <v>18</v>
      </c>
      <c r="B26" s="6">
        <f>C26+D26</f>
        <v>4.25</v>
      </c>
      <c r="C26" s="18">
        <v>3</v>
      </c>
      <c r="D26" s="18">
        <v>1.25</v>
      </c>
      <c r="E26" s="6">
        <f>B26*12</f>
        <v>51</v>
      </c>
      <c r="F26" s="6">
        <f>SUM(H26:L26)</f>
        <v>51</v>
      </c>
      <c r="G26" s="19">
        <f>+SUM(H26:I26)</f>
        <v>0</v>
      </c>
      <c r="H26" s="29">
        <v>0</v>
      </c>
      <c r="I26" s="18">
        <v>0</v>
      </c>
      <c r="J26" s="29">
        <v>0</v>
      </c>
      <c r="K26" s="18">
        <v>38</v>
      </c>
      <c r="L26" s="29">
        <v>13</v>
      </c>
      <c r="M26" s="6">
        <f>+SUM(K26:L26)</f>
        <v>51</v>
      </c>
    </row>
    <row r="27" spans="1:13" x14ac:dyDescent="0.2">
      <c r="A27" s="15" t="s">
        <v>19</v>
      </c>
      <c r="B27" s="6">
        <f t="shared" ref="B27:B44" si="10">C27+D27</f>
        <v>4.25</v>
      </c>
      <c r="C27" s="20">
        <v>3</v>
      </c>
      <c r="D27" s="20">
        <v>1.25</v>
      </c>
      <c r="E27" s="6">
        <f t="shared" ref="E27:E44" si="11">B27*12</f>
        <v>51</v>
      </c>
      <c r="F27" s="6">
        <f t="shared" ref="F27:F44" si="12">SUM(H27:L27)</f>
        <v>51</v>
      </c>
      <c r="G27" s="19">
        <f t="shared" ref="G27:G37" si="13">+SUM(H27:I27)</f>
        <v>0</v>
      </c>
      <c r="H27" s="29">
        <v>0</v>
      </c>
      <c r="I27" s="20">
        <v>0</v>
      </c>
      <c r="J27" s="29">
        <v>0</v>
      </c>
      <c r="K27" s="20">
        <v>36</v>
      </c>
      <c r="L27" s="20">
        <v>15</v>
      </c>
      <c r="M27" s="6">
        <f t="shared" ref="M27:M37" si="14">+SUM(K27:L27)</f>
        <v>51</v>
      </c>
    </row>
    <row r="28" spans="1:13" x14ac:dyDescent="0.2">
      <c r="A28" s="15" t="s">
        <v>53</v>
      </c>
      <c r="B28" s="6">
        <f>C28+D28</f>
        <v>3.5</v>
      </c>
      <c r="C28" s="20">
        <v>3</v>
      </c>
      <c r="D28" s="20">
        <v>0.5</v>
      </c>
      <c r="E28" s="6">
        <f>B28*12</f>
        <v>42</v>
      </c>
      <c r="F28" s="6">
        <f>SUM(H28:L28)</f>
        <v>42</v>
      </c>
      <c r="G28" s="9">
        <f>+SUM(H28:I28)</f>
        <v>31</v>
      </c>
      <c r="H28" s="20">
        <v>31</v>
      </c>
      <c r="I28" s="30">
        <v>0</v>
      </c>
      <c r="J28" s="30">
        <v>0</v>
      </c>
      <c r="K28" s="20">
        <v>11</v>
      </c>
      <c r="L28" s="30">
        <v>0</v>
      </c>
      <c r="M28" s="10">
        <f>+SUM(K28:L28)</f>
        <v>11</v>
      </c>
    </row>
    <row r="29" spans="1:13" x14ac:dyDescent="0.2">
      <c r="A29" s="15" t="s">
        <v>20</v>
      </c>
      <c r="B29" s="6">
        <f>C29+D29</f>
        <v>4</v>
      </c>
      <c r="C29" s="20">
        <v>3</v>
      </c>
      <c r="D29" s="20">
        <v>1</v>
      </c>
      <c r="E29" s="6">
        <f>B29*12</f>
        <v>48</v>
      </c>
      <c r="F29" s="6">
        <f>SUM(H29:L29)</f>
        <v>48</v>
      </c>
      <c r="G29" s="19">
        <f>+SUM(H29:I29)</f>
        <v>0</v>
      </c>
      <c r="H29" s="29">
        <v>0</v>
      </c>
      <c r="I29" s="29">
        <v>0</v>
      </c>
      <c r="J29" s="29">
        <v>0</v>
      </c>
      <c r="K29" s="20">
        <v>21</v>
      </c>
      <c r="L29" s="20">
        <v>27</v>
      </c>
      <c r="M29" s="6">
        <f>+SUM(K29:L29)</f>
        <v>48</v>
      </c>
    </row>
    <row r="30" spans="1:13" x14ac:dyDescent="0.2">
      <c r="A30" s="15" t="s">
        <v>21</v>
      </c>
      <c r="B30" s="6">
        <f t="shared" si="10"/>
        <v>4</v>
      </c>
      <c r="C30" s="20">
        <v>3</v>
      </c>
      <c r="D30" s="20">
        <v>1</v>
      </c>
      <c r="E30" s="6">
        <f t="shared" si="11"/>
        <v>48</v>
      </c>
      <c r="F30" s="6">
        <f t="shared" si="12"/>
        <v>48</v>
      </c>
      <c r="G30" s="19">
        <f t="shared" si="13"/>
        <v>0</v>
      </c>
      <c r="H30" s="29">
        <v>0</v>
      </c>
      <c r="I30" s="29">
        <v>0</v>
      </c>
      <c r="J30" s="29">
        <v>0</v>
      </c>
      <c r="K30" s="20">
        <v>26</v>
      </c>
      <c r="L30" s="20">
        <v>22</v>
      </c>
      <c r="M30" s="6">
        <f t="shared" si="14"/>
        <v>48</v>
      </c>
    </row>
    <row r="31" spans="1:13" x14ac:dyDescent="0.2">
      <c r="A31" s="15" t="s">
        <v>22</v>
      </c>
      <c r="B31" s="6">
        <f t="shared" si="10"/>
        <v>4</v>
      </c>
      <c r="C31" s="20">
        <v>3</v>
      </c>
      <c r="D31" s="20">
        <v>1</v>
      </c>
      <c r="E31" s="6">
        <f t="shared" si="11"/>
        <v>48</v>
      </c>
      <c r="F31" s="6">
        <f t="shared" si="12"/>
        <v>48</v>
      </c>
      <c r="G31" s="19">
        <f t="shared" si="13"/>
        <v>12</v>
      </c>
      <c r="H31" s="20">
        <v>12</v>
      </c>
      <c r="I31" s="29">
        <v>0</v>
      </c>
      <c r="J31" s="29">
        <v>0</v>
      </c>
      <c r="K31" s="20">
        <v>24</v>
      </c>
      <c r="L31" s="20">
        <v>12</v>
      </c>
      <c r="M31" s="6">
        <f t="shared" si="14"/>
        <v>36</v>
      </c>
    </row>
    <row r="32" spans="1:13" x14ac:dyDescent="0.2">
      <c r="A32" s="15" t="s">
        <v>23</v>
      </c>
      <c r="B32" s="6">
        <f t="shared" si="10"/>
        <v>3.75</v>
      </c>
      <c r="C32" s="20">
        <v>3</v>
      </c>
      <c r="D32" s="20">
        <v>0.75</v>
      </c>
      <c r="E32" s="6">
        <f t="shared" si="11"/>
        <v>45</v>
      </c>
      <c r="F32" s="6">
        <f t="shared" si="12"/>
        <v>45</v>
      </c>
      <c r="G32" s="19">
        <f t="shared" si="13"/>
        <v>27</v>
      </c>
      <c r="H32" s="20">
        <v>0</v>
      </c>
      <c r="I32" s="20">
        <v>27</v>
      </c>
      <c r="J32" s="29">
        <v>0</v>
      </c>
      <c r="K32" s="20">
        <v>18</v>
      </c>
      <c r="L32" s="29">
        <v>0</v>
      </c>
      <c r="M32" s="6">
        <f t="shared" si="14"/>
        <v>18</v>
      </c>
    </row>
    <row r="33" spans="1:13" x14ac:dyDescent="0.2">
      <c r="A33" s="15" t="s">
        <v>392</v>
      </c>
      <c r="B33" s="6">
        <f t="shared" si="10"/>
        <v>3</v>
      </c>
      <c r="C33" s="20">
        <v>1.5</v>
      </c>
      <c r="D33" s="20">
        <v>1.5</v>
      </c>
      <c r="E33" s="6">
        <f t="shared" si="11"/>
        <v>36</v>
      </c>
      <c r="F33" s="6">
        <f t="shared" si="12"/>
        <v>36</v>
      </c>
      <c r="G33" s="19">
        <f>+SUM(H33:I33)</f>
        <v>0</v>
      </c>
      <c r="H33" s="29">
        <v>0</v>
      </c>
      <c r="I33" s="29">
        <v>0</v>
      </c>
      <c r="J33" s="29">
        <v>0</v>
      </c>
      <c r="K33" s="20">
        <v>18</v>
      </c>
      <c r="L33" s="20">
        <v>18</v>
      </c>
      <c r="M33" s="6">
        <f>+SUM(K33:L33)</f>
        <v>36</v>
      </c>
    </row>
    <row r="34" spans="1:13" x14ac:dyDescent="0.2">
      <c r="A34" s="15" t="s">
        <v>104</v>
      </c>
      <c r="B34" s="6">
        <f>C34+D34</f>
        <v>4</v>
      </c>
      <c r="C34" s="20">
        <v>3</v>
      </c>
      <c r="D34" s="20">
        <v>1</v>
      </c>
      <c r="E34" s="6">
        <f>B34*12</f>
        <v>48</v>
      </c>
      <c r="F34" s="6">
        <f>SUM(H34:L34)</f>
        <v>48</v>
      </c>
      <c r="G34" s="19">
        <f>+SUM(H34:I34)</f>
        <v>0</v>
      </c>
      <c r="H34" s="29">
        <v>0</v>
      </c>
      <c r="I34" s="29">
        <v>0</v>
      </c>
      <c r="J34" s="29">
        <v>0</v>
      </c>
      <c r="K34" s="20">
        <v>26</v>
      </c>
      <c r="L34" s="20">
        <v>22</v>
      </c>
      <c r="M34" s="6">
        <f>+SUM(K34:L34)</f>
        <v>48</v>
      </c>
    </row>
    <row r="35" spans="1:13" x14ac:dyDescent="0.2">
      <c r="A35" s="15" t="s">
        <v>401</v>
      </c>
      <c r="B35" s="6">
        <f t="shared" ref="B35" si="15">C35+D35</f>
        <v>3.5</v>
      </c>
      <c r="C35" s="20">
        <v>3</v>
      </c>
      <c r="D35" s="20">
        <v>0.5</v>
      </c>
      <c r="E35" s="6">
        <f t="shared" ref="E35" si="16">B35*12</f>
        <v>42</v>
      </c>
      <c r="F35" s="6">
        <f t="shared" ref="F35" si="17">SUM(H35:L35)</f>
        <v>42</v>
      </c>
      <c r="G35" s="19">
        <f t="shared" ref="G35" si="18">+SUM(H35:I35)</f>
        <v>29</v>
      </c>
      <c r="H35" s="20">
        <v>18</v>
      </c>
      <c r="I35" s="29">
        <v>11</v>
      </c>
      <c r="J35" s="29">
        <v>0</v>
      </c>
      <c r="K35" s="20">
        <v>13</v>
      </c>
      <c r="L35" s="29">
        <v>0</v>
      </c>
      <c r="M35" s="6">
        <f t="shared" ref="M35" si="19">+SUM(K35:L35)</f>
        <v>13</v>
      </c>
    </row>
    <row r="36" spans="1:13" x14ac:dyDescent="0.2">
      <c r="A36" s="15" t="s">
        <v>393</v>
      </c>
      <c r="B36" s="6">
        <f t="shared" si="10"/>
        <v>5</v>
      </c>
      <c r="C36" s="20">
        <v>3</v>
      </c>
      <c r="D36" s="20">
        <v>2</v>
      </c>
      <c r="E36" s="6">
        <f t="shared" si="11"/>
        <v>60</v>
      </c>
      <c r="F36" s="6">
        <f t="shared" si="12"/>
        <v>60</v>
      </c>
      <c r="G36" s="19">
        <f t="shared" si="13"/>
        <v>0</v>
      </c>
      <c r="H36" s="29">
        <v>0</v>
      </c>
      <c r="I36" s="29">
        <v>0</v>
      </c>
      <c r="J36" s="30">
        <v>18</v>
      </c>
      <c r="K36" s="20">
        <v>0</v>
      </c>
      <c r="L36" s="20">
        <v>42</v>
      </c>
      <c r="M36" s="6">
        <f t="shared" si="14"/>
        <v>42</v>
      </c>
    </row>
    <row r="37" spans="1:13" x14ac:dyDescent="0.2">
      <c r="A37" s="15" t="s">
        <v>26</v>
      </c>
      <c r="B37" s="6">
        <f t="shared" si="10"/>
        <v>3.5</v>
      </c>
      <c r="C37" s="20">
        <v>3</v>
      </c>
      <c r="D37" s="20">
        <v>0.5</v>
      </c>
      <c r="E37" s="6">
        <f t="shared" si="11"/>
        <v>42</v>
      </c>
      <c r="F37" s="6">
        <f t="shared" si="12"/>
        <v>42</v>
      </c>
      <c r="G37" s="19">
        <f t="shared" si="13"/>
        <v>31</v>
      </c>
      <c r="H37" s="20">
        <v>31</v>
      </c>
      <c r="I37" s="29">
        <v>0</v>
      </c>
      <c r="J37" s="29">
        <v>0</v>
      </c>
      <c r="K37" s="20">
        <v>11</v>
      </c>
      <c r="L37" s="29">
        <v>0</v>
      </c>
      <c r="M37" s="6">
        <f t="shared" si="14"/>
        <v>11</v>
      </c>
    </row>
    <row r="38" spans="1:13" x14ac:dyDescent="0.2">
      <c r="A38" s="15" t="s">
        <v>25</v>
      </c>
      <c r="B38" s="6">
        <f t="shared" si="10"/>
        <v>4</v>
      </c>
      <c r="C38" s="20">
        <v>3</v>
      </c>
      <c r="D38" s="20">
        <v>1</v>
      </c>
      <c r="E38" s="6">
        <f t="shared" si="11"/>
        <v>48</v>
      </c>
      <c r="F38" s="6">
        <f t="shared" si="12"/>
        <v>48</v>
      </c>
      <c r="G38" s="19">
        <f t="shared" ref="G38:G44" si="20">+SUM(H38:I38)</f>
        <v>0</v>
      </c>
      <c r="H38" s="29">
        <v>0</v>
      </c>
      <c r="I38" s="29">
        <v>0</v>
      </c>
      <c r="J38" s="29">
        <v>0</v>
      </c>
      <c r="K38" s="20">
        <v>36</v>
      </c>
      <c r="L38" s="20">
        <v>12</v>
      </c>
      <c r="M38" s="6">
        <f t="shared" ref="M38:M44" si="21">+SUM(K38:L38)</f>
        <v>48</v>
      </c>
    </row>
    <row r="39" spans="1:13" x14ac:dyDescent="0.2">
      <c r="A39" s="15" t="s">
        <v>95</v>
      </c>
      <c r="B39" s="6">
        <f>C39+D39</f>
        <v>3.5</v>
      </c>
      <c r="C39" s="20">
        <v>3</v>
      </c>
      <c r="D39" s="20">
        <v>0.5</v>
      </c>
      <c r="E39" s="6">
        <f>B39*12</f>
        <v>42</v>
      </c>
      <c r="F39" s="6">
        <f>SUM(H39:L39)</f>
        <v>42</v>
      </c>
      <c r="G39" s="19">
        <f>+SUM(H39:I39)</f>
        <v>0</v>
      </c>
      <c r="H39" s="30">
        <v>0</v>
      </c>
      <c r="I39" s="30">
        <v>0</v>
      </c>
      <c r="J39" s="30">
        <v>0</v>
      </c>
      <c r="K39" s="20">
        <v>31</v>
      </c>
      <c r="L39" s="20">
        <v>11</v>
      </c>
      <c r="M39" s="6">
        <f t="shared" si="21"/>
        <v>42</v>
      </c>
    </row>
    <row r="40" spans="1:13" x14ac:dyDescent="0.2">
      <c r="A40" s="15" t="s">
        <v>55</v>
      </c>
      <c r="B40" s="6">
        <f t="shared" si="10"/>
        <v>4.25</v>
      </c>
      <c r="C40" s="20">
        <v>3</v>
      </c>
      <c r="D40" s="20">
        <v>1.25</v>
      </c>
      <c r="E40" s="6">
        <f t="shared" si="11"/>
        <v>51</v>
      </c>
      <c r="F40" s="6">
        <f t="shared" si="12"/>
        <v>51</v>
      </c>
      <c r="G40" s="19">
        <f>+SUM(H40:I40)</f>
        <v>0</v>
      </c>
      <c r="H40" s="29">
        <v>0</v>
      </c>
      <c r="I40" s="29">
        <v>0</v>
      </c>
      <c r="J40" s="29">
        <v>0</v>
      </c>
      <c r="K40" s="20">
        <v>28</v>
      </c>
      <c r="L40" s="20">
        <v>23</v>
      </c>
      <c r="M40" s="6">
        <f>+SUM(K40:L40)</f>
        <v>51</v>
      </c>
    </row>
    <row r="41" spans="1:13" x14ac:dyDescent="0.2">
      <c r="A41" s="15" t="s">
        <v>54</v>
      </c>
      <c r="B41" s="6">
        <f t="shared" si="10"/>
        <v>4</v>
      </c>
      <c r="C41" s="20">
        <v>3</v>
      </c>
      <c r="D41" s="20">
        <v>1</v>
      </c>
      <c r="E41" s="6">
        <f t="shared" si="11"/>
        <v>48</v>
      </c>
      <c r="F41" s="6">
        <f t="shared" si="12"/>
        <v>48</v>
      </c>
      <c r="G41" s="19">
        <f t="shared" si="20"/>
        <v>0</v>
      </c>
      <c r="H41" s="29">
        <v>0</v>
      </c>
      <c r="I41" s="29">
        <v>0</v>
      </c>
      <c r="J41" s="29">
        <v>0</v>
      </c>
      <c r="K41" s="20">
        <v>26</v>
      </c>
      <c r="L41" s="20">
        <v>22</v>
      </c>
      <c r="M41" s="6">
        <f t="shared" si="21"/>
        <v>48</v>
      </c>
    </row>
    <row r="42" spans="1:13" x14ac:dyDescent="0.2">
      <c r="A42" s="15" t="s">
        <v>347</v>
      </c>
      <c r="B42" s="6">
        <f t="shared" si="10"/>
        <v>4</v>
      </c>
      <c r="C42" s="20">
        <v>3</v>
      </c>
      <c r="D42" s="20">
        <v>1</v>
      </c>
      <c r="E42" s="6">
        <f>B42*12</f>
        <v>48</v>
      </c>
      <c r="F42" s="6">
        <f>SUM(H42:L42)</f>
        <v>48</v>
      </c>
      <c r="G42" s="19">
        <f>+SUM(H42:I42)</f>
        <v>0</v>
      </c>
      <c r="H42" s="30">
        <v>0</v>
      </c>
      <c r="I42" s="29">
        <v>0</v>
      </c>
      <c r="J42" s="20">
        <v>0</v>
      </c>
      <c r="K42" s="30">
        <v>24</v>
      </c>
      <c r="L42" s="29">
        <v>24</v>
      </c>
      <c r="M42" s="6">
        <f t="shared" si="21"/>
        <v>48</v>
      </c>
    </row>
    <row r="43" spans="1:13" x14ac:dyDescent="0.2">
      <c r="A43" s="15" t="s">
        <v>67</v>
      </c>
      <c r="B43" s="6">
        <f t="shared" si="10"/>
        <v>3.5</v>
      </c>
      <c r="C43" s="20">
        <v>1</v>
      </c>
      <c r="D43" s="20">
        <v>2.5</v>
      </c>
      <c r="E43" s="6">
        <f t="shared" si="11"/>
        <v>42</v>
      </c>
      <c r="F43" s="6">
        <f t="shared" si="12"/>
        <v>42</v>
      </c>
      <c r="G43" s="19">
        <f>+SUM(H43:I43)</f>
        <v>0</v>
      </c>
      <c r="H43" s="29">
        <v>0</v>
      </c>
      <c r="I43" s="29">
        <v>0</v>
      </c>
      <c r="J43" s="29">
        <v>15</v>
      </c>
      <c r="K43" s="20">
        <v>0</v>
      </c>
      <c r="L43" s="20">
        <v>27</v>
      </c>
      <c r="M43" s="6">
        <f t="shared" si="21"/>
        <v>27</v>
      </c>
    </row>
    <row r="44" spans="1:13" x14ac:dyDescent="0.2">
      <c r="A44" s="15" t="s">
        <v>68</v>
      </c>
      <c r="B44" s="6">
        <f t="shared" si="10"/>
        <v>3</v>
      </c>
      <c r="C44" s="20">
        <v>3</v>
      </c>
      <c r="D44" s="20">
        <v>0</v>
      </c>
      <c r="E44" s="6">
        <f t="shared" si="11"/>
        <v>36</v>
      </c>
      <c r="F44" s="6">
        <f t="shared" si="12"/>
        <v>36</v>
      </c>
      <c r="G44" s="19">
        <f t="shared" si="20"/>
        <v>0</v>
      </c>
      <c r="H44" s="29">
        <v>0</v>
      </c>
      <c r="I44" s="29">
        <v>0</v>
      </c>
      <c r="J44" s="20">
        <v>36</v>
      </c>
      <c r="K44" s="29">
        <v>0</v>
      </c>
      <c r="L44" s="29">
        <v>0</v>
      </c>
      <c r="M44" s="6">
        <f t="shared" si="21"/>
        <v>0</v>
      </c>
    </row>
    <row r="45" spans="1:13" x14ac:dyDescent="0.2">
      <c r="A45" s="267" t="s">
        <v>56</v>
      </c>
      <c r="B45" s="268"/>
      <c r="C45" s="268"/>
      <c r="D45" s="268"/>
      <c r="E45" s="268"/>
      <c r="F45" s="268"/>
      <c r="G45" s="268"/>
      <c r="H45" s="268"/>
      <c r="I45" s="268"/>
      <c r="J45" s="268"/>
      <c r="K45" s="268"/>
      <c r="L45" s="268"/>
      <c r="M45" s="269"/>
    </row>
    <row r="46" spans="1:13" x14ac:dyDescent="0.2">
      <c r="A46" s="15" t="s">
        <v>81</v>
      </c>
      <c r="B46" s="6">
        <f>C46+D46</f>
        <v>3</v>
      </c>
      <c r="C46" s="20">
        <v>3</v>
      </c>
      <c r="D46" s="20">
        <v>0</v>
      </c>
      <c r="E46" s="6">
        <f>B46*12</f>
        <v>36</v>
      </c>
      <c r="F46" s="6">
        <f>SUM(H46:L46)</f>
        <v>36</v>
      </c>
      <c r="G46" s="9">
        <f>+SUM(H46:I46)</f>
        <v>0</v>
      </c>
      <c r="H46" s="20">
        <v>0</v>
      </c>
      <c r="I46" s="30">
        <v>0</v>
      </c>
      <c r="J46" s="30">
        <v>0</v>
      </c>
      <c r="K46" s="20">
        <v>24</v>
      </c>
      <c r="L46" s="30">
        <v>12</v>
      </c>
      <c r="M46" s="10">
        <f>+SUM(K46:L46)</f>
        <v>36</v>
      </c>
    </row>
    <row r="47" spans="1:13" x14ac:dyDescent="0.2">
      <c r="A47" s="15" t="s">
        <v>346</v>
      </c>
      <c r="B47" s="6">
        <f>C47+D47</f>
        <v>3.5</v>
      </c>
      <c r="C47" s="20">
        <v>3</v>
      </c>
      <c r="D47" s="20">
        <v>0.5</v>
      </c>
      <c r="E47" s="6">
        <f>B47*12</f>
        <v>42</v>
      </c>
      <c r="F47" s="6">
        <f>SUM(H47:L47)</f>
        <v>42</v>
      </c>
      <c r="G47" s="9">
        <f>+SUM(H47:I47)</f>
        <v>0</v>
      </c>
      <c r="H47" s="20">
        <v>0</v>
      </c>
      <c r="I47" s="30">
        <v>0</v>
      </c>
      <c r="J47" s="30">
        <v>0</v>
      </c>
      <c r="K47" s="20">
        <v>21</v>
      </c>
      <c r="L47" s="30">
        <v>21</v>
      </c>
      <c r="M47" s="10">
        <f>+SUM(K47:L47)</f>
        <v>42</v>
      </c>
    </row>
    <row r="49" spans="1:13" x14ac:dyDescent="0.2">
      <c r="A49" s="13" t="s">
        <v>50</v>
      </c>
      <c r="B49" s="12"/>
      <c r="C49" s="1"/>
      <c r="D49" s="1"/>
      <c r="E49" s="1"/>
      <c r="F49" s="1"/>
      <c r="G49" s="1"/>
      <c r="H49" s="1"/>
      <c r="I49" s="1"/>
      <c r="J49" s="1"/>
      <c r="K49" s="1"/>
      <c r="L49" s="1"/>
      <c r="M49" s="1"/>
    </row>
    <row r="50" spans="1:13" x14ac:dyDescent="0.2">
      <c r="B50" s="1" t="s">
        <v>2</v>
      </c>
      <c r="C50" s="1" t="s">
        <v>3</v>
      </c>
      <c r="D50" s="1" t="s">
        <v>4</v>
      </c>
      <c r="E50" s="1" t="s">
        <v>72</v>
      </c>
      <c r="F50" s="1" t="s">
        <v>5</v>
      </c>
      <c r="G50" s="1" t="s">
        <v>6</v>
      </c>
      <c r="H50" s="1" t="s">
        <v>7</v>
      </c>
      <c r="I50" s="1" t="s">
        <v>8</v>
      </c>
      <c r="J50" s="1" t="s">
        <v>9</v>
      </c>
      <c r="K50" s="1" t="s">
        <v>10</v>
      </c>
      <c r="L50" s="1" t="s">
        <v>11</v>
      </c>
      <c r="M50" s="1" t="s">
        <v>12</v>
      </c>
    </row>
    <row r="51" spans="1:13" x14ac:dyDescent="0.2">
      <c r="A51" s="39" t="s">
        <v>57</v>
      </c>
      <c r="B51" s="6">
        <f>C51+D51</f>
        <v>7</v>
      </c>
      <c r="C51" s="40">
        <v>0</v>
      </c>
      <c r="D51" s="40">
        <v>7</v>
      </c>
      <c r="E51" s="6">
        <f>B51*12</f>
        <v>84</v>
      </c>
      <c r="F51" s="6">
        <f>SUM(H51:L51)</f>
        <v>84</v>
      </c>
      <c r="G51" s="41">
        <f>+SUM(H51:I51)</f>
        <v>0</v>
      </c>
      <c r="H51" s="40">
        <v>0</v>
      </c>
      <c r="I51" s="40">
        <v>0</v>
      </c>
      <c r="J51" s="40">
        <v>21</v>
      </c>
      <c r="K51" s="40">
        <v>0</v>
      </c>
      <c r="L51" s="40">
        <v>63</v>
      </c>
      <c r="M51" s="40">
        <f>+SUM(K51:L51)</f>
        <v>63</v>
      </c>
    </row>
    <row r="54" spans="1:13" x14ac:dyDescent="0.2">
      <c r="A54" s="13" t="s">
        <v>30</v>
      </c>
    </row>
    <row r="56" spans="1:13" x14ac:dyDescent="0.2">
      <c r="A56" s="3"/>
    </row>
    <row r="57" spans="1:13" x14ac:dyDescent="0.2">
      <c r="A57" s="5" t="s">
        <v>109</v>
      </c>
      <c r="B57" s="6">
        <f>C57+D57</f>
        <v>3.75</v>
      </c>
      <c r="C57" s="18">
        <v>3</v>
      </c>
      <c r="D57" s="18">
        <v>0.75</v>
      </c>
      <c r="E57" s="6">
        <f>B57*12</f>
        <v>45</v>
      </c>
      <c r="F57" s="6">
        <f>SUM(H57:L57)</f>
        <v>45</v>
      </c>
      <c r="G57" s="19">
        <f>+SUM(H57:I57)</f>
        <v>12</v>
      </c>
      <c r="H57" s="29">
        <v>12</v>
      </c>
      <c r="I57" s="29">
        <v>0</v>
      </c>
      <c r="J57" s="29">
        <v>0</v>
      </c>
      <c r="K57" s="29">
        <v>33</v>
      </c>
      <c r="L57" s="29">
        <v>0</v>
      </c>
      <c r="M57" s="6">
        <f>+SUM(K57:L57)</f>
        <v>33</v>
      </c>
    </row>
    <row r="58" spans="1:13" x14ac:dyDescent="0.2">
      <c r="A58" s="15" t="s">
        <v>86</v>
      </c>
      <c r="B58" s="6">
        <f>C58+D58</f>
        <v>4</v>
      </c>
      <c r="C58" s="20">
        <v>3</v>
      </c>
      <c r="D58" s="20">
        <v>1</v>
      </c>
      <c r="E58" s="6">
        <f>B58*12</f>
        <v>48</v>
      </c>
      <c r="F58" s="6">
        <f>SUM(H58:L58)</f>
        <v>48</v>
      </c>
      <c r="G58" s="19">
        <f>+SUM(H58:I58)</f>
        <v>12</v>
      </c>
      <c r="H58" s="30">
        <v>12</v>
      </c>
      <c r="I58" s="30">
        <v>0</v>
      </c>
      <c r="J58" s="30">
        <v>0</v>
      </c>
      <c r="K58" s="30">
        <v>36</v>
      </c>
      <c r="L58" s="30">
        <v>0</v>
      </c>
      <c r="M58" s="6">
        <f>+SUM(K58:L58)</f>
        <v>36</v>
      </c>
    </row>
    <row r="59" spans="1:13" x14ac:dyDescent="0.2">
      <c r="A59" s="15" t="s">
        <v>348</v>
      </c>
      <c r="B59" s="6">
        <v>3.25</v>
      </c>
      <c r="C59" s="20">
        <v>3</v>
      </c>
      <c r="D59" s="20">
        <v>0.25</v>
      </c>
      <c r="E59" s="6">
        <f t="shared" ref="E59" si="22">B59*12</f>
        <v>39</v>
      </c>
      <c r="F59" s="6">
        <f t="shared" ref="F59" si="23">SUM(H59:L59)</f>
        <v>39</v>
      </c>
      <c r="G59" s="19">
        <f t="shared" ref="G59" si="24">+SUM(H59:I59)</f>
        <v>0</v>
      </c>
      <c r="H59" s="30">
        <v>0</v>
      </c>
      <c r="I59" s="30">
        <v>0</v>
      </c>
      <c r="J59" s="30">
        <v>0</v>
      </c>
      <c r="K59" s="30">
        <v>27</v>
      </c>
      <c r="L59" s="30">
        <v>12</v>
      </c>
      <c r="M59" s="6">
        <f t="shared" ref="M59" si="25">+SUM(K59:L59)</f>
        <v>39</v>
      </c>
    </row>
    <row r="60" spans="1:13" x14ac:dyDescent="0.2">
      <c r="A60" s="15" t="s">
        <v>24</v>
      </c>
      <c r="B60" s="6">
        <f>C60+D60</f>
        <v>4.25</v>
      </c>
      <c r="C60" s="20">
        <v>3</v>
      </c>
      <c r="D60" s="20">
        <v>1.25</v>
      </c>
      <c r="E60" s="6">
        <f>B60*12</f>
        <v>51</v>
      </c>
      <c r="F60" s="6">
        <f>SUM(H60:L60)</f>
        <v>51</v>
      </c>
      <c r="G60" s="19">
        <f>+SUM(H60:I60)</f>
        <v>0</v>
      </c>
      <c r="H60" s="30">
        <v>0</v>
      </c>
      <c r="I60" s="30">
        <v>0</v>
      </c>
      <c r="J60" s="30">
        <v>0</v>
      </c>
      <c r="K60" s="20">
        <v>26</v>
      </c>
      <c r="L60" s="20">
        <v>25</v>
      </c>
      <c r="M60" s="6">
        <f>+SUM(K60:L60)</f>
        <v>51</v>
      </c>
    </row>
    <row r="61" spans="1:13" x14ac:dyDescent="0.2">
      <c r="A61" s="15" t="s">
        <v>106</v>
      </c>
      <c r="B61" s="6">
        <f>C61+D61</f>
        <v>3.5</v>
      </c>
      <c r="C61" s="20">
        <v>3</v>
      </c>
      <c r="D61" s="20">
        <v>0.5</v>
      </c>
      <c r="E61" s="6">
        <f>B61*12</f>
        <v>42</v>
      </c>
      <c r="F61" s="6">
        <f>SUM(H61:L61)</f>
        <v>42</v>
      </c>
      <c r="G61" s="19">
        <f>+SUM(H61:I61)</f>
        <v>21</v>
      </c>
      <c r="H61" s="29">
        <v>21</v>
      </c>
      <c r="I61" s="29">
        <v>0</v>
      </c>
      <c r="J61" s="29">
        <v>0</v>
      </c>
      <c r="K61" s="20">
        <v>21</v>
      </c>
      <c r="L61" s="20">
        <v>0</v>
      </c>
      <c r="M61" s="6">
        <f>+SUM(K61:L61)</f>
        <v>21</v>
      </c>
    </row>
    <row r="62" spans="1:13" x14ac:dyDescent="0.2">
      <c r="A62" s="15" t="s">
        <v>87</v>
      </c>
      <c r="B62" s="6">
        <f t="shared" ref="B62:B80" si="26">C62+D62</f>
        <v>3.5</v>
      </c>
      <c r="C62" s="20">
        <v>3</v>
      </c>
      <c r="D62" s="20">
        <v>0.5</v>
      </c>
      <c r="E62" s="6">
        <f t="shared" ref="E62:E80" si="27">B62*12</f>
        <v>42</v>
      </c>
      <c r="F62" s="6">
        <f t="shared" ref="F62:F80" si="28">SUM(H62:L62)</f>
        <v>42</v>
      </c>
      <c r="G62" s="19">
        <f t="shared" ref="G62:G80" si="29">+SUM(H62:I62)</f>
        <v>14</v>
      </c>
      <c r="H62" s="20">
        <v>0</v>
      </c>
      <c r="I62" s="20">
        <v>14</v>
      </c>
      <c r="J62" s="20">
        <v>0</v>
      </c>
      <c r="K62" s="20">
        <v>14</v>
      </c>
      <c r="L62" s="20">
        <v>14</v>
      </c>
      <c r="M62" s="6">
        <f t="shared" ref="M62:M80" si="30">+SUM(K62:L62)</f>
        <v>28</v>
      </c>
    </row>
    <row r="63" spans="1:13" x14ac:dyDescent="0.2">
      <c r="A63" s="15" t="s">
        <v>82</v>
      </c>
      <c r="B63" s="6">
        <f t="shared" si="26"/>
        <v>3</v>
      </c>
      <c r="C63" s="20">
        <v>3</v>
      </c>
      <c r="D63" s="20">
        <v>0</v>
      </c>
      <c r="E63" s="6">
        <f t="shared" si="27"/>
        <v>36</v>
      </c>
      <c r="F63" s="6">
        <f t="shared" si="28"/>
        <v>36</v>
      </c>
      <c r="G63" s="19">
        <f t="shared" si="29"/>
        <v>9</v>
      </c>
      <c r="H63" s="20">
        <v>9</v>
      </c>
      <c r="I63" s="20">
        <v>0</v>
      </c>
      <c r="J63" s="20">
        <v>0</v>
      </c>
      <c r="K63" s="20">
        <v>18</v>
      </c>
      <c r="L63" s="20">
        <v>9</v>
      </c>
      <c r="M63" s="6">
        <f t="shared" si="30"/>
        <v>27</v>
      </c>
    </row>
    <row r="64" spans="1:13" x14ac:dyDescent="0.2">
      <c r="A64" s="15" t="s">
        <v>88</v>
      </c>
      <c r="B64" s="6">
        <f t="shared" si="26"/>
        <v>4</v>
      </c>
      <c r="C64" s="20">
        <v>3</v>
      </c>
      <c r="D64" s="20">
        <v>1</v>
      </c>
      <c r="E64" s="6">
        <f t="shared" si="27"/>
        <v>48</v>
      </c>
      <c r="F64" s="6">
        <f t="shared" si="28"/>
        <v>48</v>
      </c>
      <c r="G64" s="19">
        <f t="shared" si="29"/>
        <v>0</v>
      </c>
      <c r="H64" s="20">
        <v>0</v>
      </c>
      <c r="I64" s="20">
        <v>0</v>
      </c>
      <c r="J64" s="20">
        <v>0</v>
      </c>
      <c r="K64" s="20">
        <v>24</v>
      </c>
      <c r="L64" s="20">
        <v>24</v>
      </c>
      <c r="M64" s="6">
        <f t="shared" si="30"/>
        <v>48</v>
      </c>
    </row>
    <row r="65" spans="1:13" x14ac:dyDescent="0.2">
      <c r="A65" s="15" t="s">
        <v>105</v>
      </c>
      <c r="B65" s="6">
        <f>C65+D65</f>
        <v>3.5</v>
      </c>
      <c r="C65" s="20">
        <v>3</v>
      </c>
      <c r="D65" s="20">
        <v>0.5</v>
      </c>
      <c r="E65" s="6">
        <f>B65*12</f>
        <v>42</v>
      </c>
      <c r="F65" s="6">
        <f>SUM(H65:L65)</f>
        <v>42</v>
      </c>
      <c r="G65" s="19">
        <f>+SUM(H65:I65)</f>
        <v>11</v>
      </c>
      <c r="H65" s="20">
        <v>11</v>
      </c>
      <c r="I65" s="20">
        <v>0</v>
      </c>
      <c r="J65" s="20">
        <v>0</v>
      </c>
      <c r="K65" s="20">
        <v>20</v>
      </c>
      <c r="L65" s="20">
        <v>11</v>
      </c>
      <c r="M65" s="6">
        <f>+SUM(K65:L65)</f>
        <v>31</v>
      </c>
    </row>
    <row r="66" spans="1:13" x14ac:dyDescent="0.2">
      <c r="A66" s="15" t="s">
        <v>85</v>
      </c>
      <c r="B66" s="6">
        <f t="shared" si="26"/>
        <v>3.25</v>
      </c>
      <c r="C66" s="20">
        <v>3</v>
      </c>
      <c r="D66" s="20">
        <v>0.25</v>
      </c>
      <c r="E66" s="6">
        <f t="shared" si="27"/>
        <v>39</v>
      </c>
      <c r="F66" s="6">
        <f t="shared" si="28"/>
        <v>39</v>
      </c>
      <c r="G66" s="19">
        <f t="shared" si="29"/>
        <v>0</v>
      </c>
      <c r="H66" s="20">
        <v>0</v>
      </c>
      <c r="I66" s="20">
        <v>0</v>
      </c>
      <c r="J66" s="20">
        <v>0</v>
      </c>
      <c r="K66" s="20">
        <v>15</v>
      </c>
      <c r="L66" s="20">
        <v>24</v>
      </c>
      <c r="M66" s="6">
        <f t="shared" si="30"/>
        <v>39</v>
      </c>
    </row>
    <row r="67" spans="1:13" x14ac:dyDescent="0.2">
      <c r="A67" s="15" t="s">
        <v>468</v>
      </c>
      <c r="B67" s="6">
        <f t="shared" si="26"/>
        <v>4</v>
      </c>
      <c r="C67" s="20">
        <v>3</v>
      </c>
      <c r="D67" s="20">
        <v>1</v>
      </c>
      <c r="E67" s="6">
        <f t="shared" si="27"/>
        <v>48</v>
      </c>
      <c r="F67" s="6">
        <f t="shared" si="28"/>
        <v>48</v>
      </c>
      <c r="G67" s="19">
        <f t="shared" si="29"/>
        <v>0</v>
      </c>
      <c r="H67" s="20">
        <v>0</v>
      </c>
      <c r="I67" s="20">
        <v>0</v>
      </c>
      <c r="J67" s="20">
        <v>0</v>
      </c>
      <c r="K67" s="20">
        <v>12</v>
      </c>
      <c r="L67" s="20">
        <v>36</v>
      </c>
      <c r="M67" s="6">
        <f t="shared" si="30"/>
        <v>48</v>
      </c>
    </row>
    <row r="68" spans="1:13" x14ac:dyDescent="0.2">
      <c r="A68" s="186" t="s">
        <v>469</v>
      </c>
      <c r="B68" s="187">
        <f t="shared" si="26"/>
        <v>3.5</v>
      </c>
      <c r="C68" s="188">
        <v>3</v>
      </c>
      <c r="D68" s="188">
        <v>0.5</v>
      </c>
      <c r="E68" s="187">
        <f t="shared" si="27"/>
        <v>42</v>
      </c>
      <c r="F68" s="187">
        <f t="shared" si="28"/>
        <v>42</v>
      </c>
      <c r="G68" s="189">
        <f t="shared" si="29"/>
        <v>0</v>
      </c>
      <c r="H68" s="188">
        <v>0</v>
      </c>
      <c r="I68" s="188">
        <v>0</v>
      </c>
      <c r="J68" s="188">
        <v>0</v>
      </c>
      <c r="K68" s="188">
        <v>22</v>
      </c>
      <c r="L68" s="188">
        <v>20</v>
      </c>
      <c r="M68" s="187">
        <f t="shared" si="30"/>
        <v>42</v>
      </c>
    </row>
    <row r="69" spans="1:13" x14ac:dyDescent="0.2">
      <c r="A69" s="186" t="s">
        <v>463</v>
      </c>
      <c r="B69" s="187">
        <f t="shared" si="26"/>
        <v>3.5</v>
      </c>
      <c r="C69" s="188">
        <v>3</v>
      </c>
      <c r="D69" s="188">
        <v>0.5</v>
      </c>
      <c r="E69" s="187">
        <f t="shared" si="27"/>
        <v>42</v>
      </c>
      <c r="F69" s="187">
        <f t="shared" si="28"/>
        <v>42</v>
      </c>
      <c r="G69" s="189">
        <f t="shared" si="29"/>
        <v>0</v>
      </c>
      <c r="H69" s="190">
        <v>0</v>
      </c>
      <c r="I69" s="190">
        <v>0</v>
      </c>
      <c r="J69" s="190">
        <v>0</v>
      </c>
      <c r="K69" s="190">
        <v>16</v>
      </c>
      <c r="L69" s="190">
        <v>26</v>
      </c>
      <c r="M69" s="187">
        <f t="shared" si="30"/>
        <v>42</v>
      </c>
    </row>
    <row r="70" spans="1:13" x14ac:dyDescent="0.2">
      <c r="A70" s="15" t="s">
        <v>31</v>
      </c>
      <c r="B70" s="6">
        <f t="shared" si="26"/>
        <v>3.25</v>
      </c>
      <c r="C70" s="20">
        <v>3</v>
      </c>
      <c r="D70" s="20">
        <v>0.25</v>
      </c>
      <c r="E70" s="6">
        <f t="shared" si="27"/>
        <v>39</v>
      </c>
      <c r="F70" s="6">
        <f t="shared" si="28"/>
        <v>39</v>
      </c>
      <c r="G70" s="19">
        <f t="shared" si="29"/>
        <v>0</v>
      </c>
      <c r="H70" s="20">
        <v>0</v>
      </c>
      <c r="I70" s="20">
        <v>0</v>
      </c>
      <c r="J70" s="20">
        <v>0</v>
      </c>
      <c r="K70" s="20">
        <v>21</v>
      </c>
      <c r="L70" s="20">
        <v>18</v>
      </c>
      <c r="M70" s="6">
        <f t="shared" si="30"/>
        <v>39</v>
      </c>
    </row>
    <row r="71" spans="1:13" x14ac:dyDescent="0.2">
      <c r="A71" s="15" t="s">
        <v>32</v>
      </c>
      <c r="B71" s="6">
        <f t="shared" si="26"/>
        <v>3.5</v>
      </c>
      <c r="C71" s="20">
        <v>3</v>
      </c>
      <c r="D71" s="20">
        <v>0.5</v>
      </c>
      <c r="E71" s="6">
        <f t="shared" si="27"/>
        <v>42</v>
      </c>
      <c r="F71" s="6">
        <f t="shared" si="28"/>
        <v>42</v>
      </c>
      <c r="G71" s="19">
        <f t="shared" si="29"/>
        <v>0</v>
      </c>
      <c r="H71" s="20">
        <v>0</v>
      </c>
      <c r="I71" s="20">
        <v>0</v>
      </c>
      <c r="J71" s="20">
        <v>0</v>
      </c>
      <c r="K71" s="20">
        <v>21</v>
      </c>
      <c r="L71" s="20">
        <v>21</v>
      </c>
      <c r="M71" s="6">
        <f t="shared" si="30"/>
        <v>42</v>
      </c>
    </row>
    <row r="72" spans="1:13" x14ac:dyDescent="0.2">
      <c r="A72" s="15" t="s">
        <v>33</v>
      </c>
      <c r="B72" s="6">
        <f t="shared" si="26"/>
        <v>3</v>
      </c>
      <c r="C72" s="20">
        <v>3</v>
      </c>
      <c r="D72" s="20">
        <v>0</v>
      </c>
      <c r="E72" s="6">
        <f t="shared" si="27"/>
        <v>36</v>
      </c>
      <c r="F72" s="6">
        <f t="shared" si="28"/>
        <v>36</v>
      </c>
      <c r="G72" s="19">
        <f t="shared" si="29"/>
        <v>0</v>
      </c>
      <c r="H72" s="20">
        <v>0</v>
      </c>
      <c r="I72" s="20">
        <v>0</v>
      </c>
      <c r="J72" s="20">
        <v>0</v>
      </c>
      <c r="K72" s="20">
        <v>18</v>
      </c>
      <c r="L72" s="20">
        <v>18</v>
      </c>
      <c r="M72" s="6">
        <f t="shared" si="30"/>
        <v>36</v>
      </c>
    </row>
    <row r="73" spans="1:13" x14ac:dyDescent="0.2">
      <c r="A73" s="15" t="s">
        <v>34</v>
      </c>
      <c r="B73" s="6">
        <f t="shared" si="26"/>
        <v>3.5</v>
      </c>
      <c r="C73" s="20">
        <v>3</v>
      </c>
      <c r="D73" s="20">
        <v>0.5</v>
      </c>
      <c r="E73" s="6">
        <f t="shared" si="27"/>
        <v>42</v>
      </c>
      <c r="F73" s="6">
        <f t="shared" si="28"/>
        <v>42</v>
      </c>
      <c r="G73" s="19">
        <f t="shared" si="29"/>
        <v>0</v>
      </c>
      <c r="H73" s="30">
        <v>0</v>
      </c>
      <c r="I73" s="30">
        <v>0</v>
      </c>
      <c r="J73" s="30">
        <v>0</v>
      </c>
      <c r="K73" s="20">
        <v>11</v>
      </c>
      <c r="L73" s="20">
        <v>31</v>
      </c>
      <c r="M73" s="6">
        <f t="shared" si="30"/>
        <v>42</v>
      </c>
    </row>
    <row r="74" spans="1:13" x14ac:dyDescent="0.2">
      <c r="A74" s="186" t="s">
        <v>403</v>
      </c>
      <c r="B74" s="187">
        <f t="shared" si="26"/>
        <v>3.5</v>
      </c>
      <c r="C74" s="188">
        <v>3</v>
      </c>
      <c r="D74" s="188">
        <v>0.5</v>
      </c>
      <c r="E74" s="187">
        <f t="shared" si="27"/>
        <v>42</v>
      </c>
      <c r="F74" s="187">
        <f t="shared" si="28"/>
        <v>42</v>
      </c>
      <c r="G74" s="189">
        <f t="shared" si="29"/>
        <v>0</v>
      </c>
      <c r="H74" s="191">
        <v>0</v>
      </c>
      <c r="I74" s="191">
        <v>0</v>
      </c>
      <c r="J74" s="191">
        <v>0</v>
      </c>
      <c r="K74" s="188">
        <v>21</v>
      </c>
      <c r="L74" s="188">
        <v>21</v>
      </c>
      <c r="M74" s="187">
        <f t="shared" si="30"/>
        <v>42</v>
      </c>
    </row>
    <row r="75" spans="1:13" x14ac:dyDescent="0.2">
      <c r="A75" s="15" t="s">
        <v>114</v>
      </c>
      <c r="B75" s="6">
        <f>C75+D75</f>
        <v>3.5</v>
      </c>
      <c r="C75" s="20">
        <v>3</v>
      </c>
      <c r="D75" s="20">
        <v>0.5</v>
      </c>
      <c r="E75" s="6">
        <f>B75*12</f>
        <v>42</v>
      </c>
      <c r="F75" s="6">
        <f>SUM(H75:L75)</f>
        <v>42</v>
      </c>
      <c r="G75" s="19">
        <f>+SUM(H75:I75)</f>
        <v>0</v>
      </c>
      <c r="H75" s="30">
        <v>0</v>
      </c>
      <c r="I75" s="30">
        <v>0</v>
      </c>
      <c r="J75" s="30">
        <v>0</v>
      </c>
      <c r="K75" s="20">
        <v>31</v>
      </c>
      <c r="L75" s="20">
        <v>11</v>
      </c>
      <c r="M75" s="6">
        <f>+SUM(K75:L75)</f>
        <v>42</v>
      </c>
    </row>
    <row r="76" spans="1:13" x14ac:dyDescent="0.2">
      <c r="A76" s="15" t="s">
        <v>112</v>
      </c>
      <c r="B76" s="6">
        <v>3</v>
      </c>
      <c r="C76" s="20">
        <v>3</v>
      </c>
      <c r="D76" s="20">
        <v>0</v>
      </c>
      <c r="E76" s="6">
        <v>36</v>
      </c>
      <c r="F76" s="6">
        <f>SUM(H76:L76)</f>
        <v>36</v>
      </c>
      <c r="G76" s="19">
        <f>+SUM(H76:I76)</f>
        <v>0</v>
      </c>
      <c r="H76" s="30">
        <v>0</v>
      </c>
      <c r="I76" s="30">
        <v>0</v>
      </c>
      <c r="J76" s="30">
        <v>0</v>
      </c>
      <c r="K76" s="20">
        <v>26</v>
      </c>
      <c r="L76" s="20">
        <v>10</v>
      </c>
      <c r="M76" s="6">
        <f>+SUM(K76:L76)</f>
        <v>36</v>
      </c>
    </row>
    <row r="77" spans="1:13" x14ac:dyDescent="0.2">
      <c r="A77" s="15" t="s">
        <v>349</v>
      </c>
      <c r="B77" s="6">
        <f t="shared" si="26"/>
        <v>3.5</v>
      </c>
      <c r="C77" s="20">
        <v>3</v>
      </c>
      <c r="D77" s="20">
        <v>0.5</v>
      </c>
      <c r="E77" s="6">
        <f t="shared" si="27"/>
        <v>42</v>
      </c>
      <c r="F77" s="6">
        <f t="shared" si="28"/>
        <v>42</v>
      </c>
      <c r="G77" s="19">
        <f t="shared" si="29"/>
        <v>0</v>
      </c>
      <c r="H77" s="30">
        <v>0</v>
      </c>
      <c r="I77" s="30">
        <v>0</v>
      </c>
      <c r="J77" s="30">
        <v>0</v>
      </c>
      <c r="K77" s="20">
        <v>31</v>
      </c>
      <c r="L77" s="20">
        <v>11</v>
      </c>
      <c r="M77" s="6">
        <f t="shared" si="30"/>
        <v>42</v>
      </c>
    </row>
    <row r="78" spans="1:13" x14ac:dyDescent="0.2">
      <c r="A78" s="186" t="s">
        <v>402</v>
      </c>
      <c r="B78" s="187">
        <f t="shared" si="26"/>
        <v>3.5</v>
      </c>
      <c r="C78" s="188">
        <v>3</v>
      </c>
      <c r="D78" s="188">
        <v>0.5</v>
      </c>
      <c r="E78" s="187">
        <f t="shared" si="27"/>
        <v>42</v>
      </c>
      <c r="F78" s="187">
        <f t="shared" si="28"/>
        <v>42</v>
      </c>
      <c r="G78" s="189">
        <f t="shared" si="29"/>
        <v>0</v>
      </c>
      <c r="H78" s="191">
        <v>0</v>
      </c>
      <c r="I78" s="191">
        <v>0</v>
      </c>
      <c r="J78" s="191">
        <v>9</v>
      </c>
      <c r="K78" s="188">
        <v>16</v>
      </c>
      <c r="L78" s="188">
        <v>17</v>
      </c>
      <c r="M78" s="187">
        <f t="shared" si="30"/>
        <v>33</v>
      </c>
    </row>
    <row r="79" spans="1:13" x14ac:dyDescent="0.2">
      <c r="A79" s="15" t="s">
        <v>350</v>
      </c>
      <c r="B79" s="6">
        <f t="shared" si="26"/>
        <v>3</v>
      </c>
      <c r="C79" s="20">
        <v>3</v>
      </c>
      <c r="D79" s="20">
        <v>0</v>
      </c>
      <c r="E79" s="6">
        <f t="shared" si="27"/>
        <v>36</v>
      </c>
      <c r="F79" s="6">
        <f t="shared" si="28"/>
        <v>36</v>
      </c>
      <c r="G79" s="19">
        <f t="shared" si="29"/>
        <v>0</v>
      </c>
      <c r="H79" s="30">
        <v>0</v>
      </c>
      <c r="I79" s="30">
        <v>0</v>
      </c>
      <c r="J79" s="30">
        <v>0</v>
      </c>
      <c r="K79" s="20">
        <v>24</v>
      </c>
      <c r="L79" s="20">
        <v>12</v>
      </c>
      <c r="M79" s="6">
        <f t="shared" si="30"/>
        <v>36</v>
      </c>
    </row>
    <row r="80" spans="1:13" x14ac:dyDescent="0.2">
      <c r="A80" s="67" t="s">
        <v>69</v>
      </c>
      <c r="B80" s="6">
        <f t="shared" si="26"/>
        <v>3.5</v>
      </c>
      <c r="C80" s="40">
        <v>0</v>
      </c>
      <c r="D80" s="40">
        <v>3.5</v>
      </c>
      <c r="E80" s="6">
        <f t="shared" si="27"/>
        <v>42</v>
      </c>
      <c r="F80" s="6">
        <f t="shared" si="28"/>
        <v>42</v>
      </c>
      <c r="G80" s="19">
        <f t="shared" si="29"/>
        <v>0</v>
      </c>
      <c r="H80" s="40">
        <v>0</v>
      </c>
      <c r="I80" s="40">
        <v>0</v>
      </c>
      <c r="J80" s="40">
        <v>0</v>
      </c>
      <c r="K80" s="40">
        <v>21</v>
      </c>
      <c r="L80" s="40">
        <v>21</v>
      </c>
      <c r="M80" s="6">
        <f t="shared" si="30"/>
        <v>42</v>
      </c>
    </row>
    <row r="81" spans="1:13" x14ac:dyDescent="0.2">
      <c r="A81" s="15" t="s">
        <v>71</v>
      </c>
      <c r="B81" s="6">
        <f>C81+D81</f>
        <v>3</v>
      </c>
      <c r="C81" s="20">
        <v>3</v>
      </c>
      <c r="D81" s="20">
        <v>0</v>
      </c>
      <c r="E81" s="6">
        <f>B81*12</f>
        <v>36</v>
      </c>
      <c r="F81" s="6">
        <f>SUM(H81:L81)</f>
        <v>36</v>
      </c>
      <c r="G81" s="19">
        <f>+SUM(H81:I81)</f>
        <v>0</v>
      </c>
      <c r="H81" s="20">
        <v>0</v>
      </c>
      <c r="I81" s="20">
        <v>0</v>
      </c>
      <c r="J81" s="20">
        <v>0</v>
      </c>
      <c r="K81" s="20">
        <v>24</v>
      </c>
      <c r="L81" s="20">
        <v>12</v>
      </c>
      <c r="M81" s="6">
        <f>+SUM(K81:L81)</f>
        <v>36</v>
      </c>
    </row>
    <row r="82" spans="1:13" x14ac:dyDescent="0.2">
      <c r="A82" s="36" t="s">
        <v>70</v>
      </c>
      <c r="B82" s="6">
        <f>C82+D82</f>
        <v>3</v>
      </c>
      <c r="C82" s="20">
        <v>3</v>
      </c>
      <c r="D82" s="20">
        <v>0</v>
      </c>
      <c r="E82" s="6">
        <f>B82*12</f>
        <v>36</v>
      </c>
      <c r="F82" s="6">
        <f>SUM(H82:L82)</f>
        <v>36</v>
      </c>
      <c r="G82" s="19">
        <f>+SUM(H82:I82)</f>
        <v>0</v>
      </c>
      <c r="H82" s="20">
        <v>0</v>
      </c>
      <c r="I82" s="20">
        <v>0</v>
      </c>
      <c r="J82" s="20">
        <v>0</v>
      </c>
      <c r="K82" s="20">
        <v>24</v>
      </c>
      <c r="L82" s="20">
        <v>12</v>
      </c>
      <c r="M82" s="6">
        <f>+SUM(K82:L82)</f>
        <v>36</v>
      </c>
    </row>
    <row r="83" spans="1:13" x14ac:dyDescent="0.2">
      <c r="A83" s="270"/>
      <c r="B83" s="271"/>
      <c r="C83" s="272"/>
      <c r="D83" s="272"/>
      <c r="E83" s="272"/>
      <c r="F83" s="272"/>
      <c r="G83" s="272"/>
      <c r="H83" s="272"/>
      <c r="I83" s="272"/>
      <c r="J83" s="272"/>
      <c r="K83" s="272"/>
      <c r="L83" s="272"/>
      <c r="M83" s="272"/>
    </row>
    <row r="84" spans="1:13" x14ac:dyDescent="0.2">
      <c r="A84" s="36" t="s">
        <v>113</v>
      </c>
      <c r="B84" s="6">
        <f>C84+D84</f>
        <v>3.5</v>
      </c>
      <c r="C84" s="37">
        <v>3</v>
      </c>
      <c r="D84" s="37">
        <v>0.5</v>
      </c>
      <c r="E84" s="6">
        <f t="shared" ref="E84:E91" si="31">B84*12</f>
        <v>42</v>
      </c>
      <c r="F84" s="6">
        <f t="shared" ref="F84:F91" si="32">SUM(H84:L84)</f>
        <v>42</v>
      </c>
      <c r="G84" s="38">
        <f t="shared" ref="G84:G91" si="33">+SUM(H84:I84)</f>
        <v>0</v>
      </c>
      <c r="H84" s="37">
        <v>0</v>
      </c>
      <c r="I84" s="37">
        <v>0</v>
      </c>
      <c r="J84" s="82">
        <v>21</v>
      </c>
      <c r="K84" s="82">
        <v>21</v>
      </c>
      <c r="L84" s="82">
        <v>0</v>
      </c>
      <c r="M84" s="48">
        <f t="shared" ref="M84:M91" si="34">+SUM(K84:L84)</f>
        <v>21</v>
      </c>
    </row>
    <row r="85" spans="1:13" x14ac:dyDescent="0.2">
      <c r="A85" s="36" t="s">
        <v>110</v>
      </c>
      <c r="B85" s="6">
        <f>C85+D85</f>
        <v>7</v>
      </c>
      <c r="C85" s="37">
        <v>3.5</v>
      </c>
      <c r="D85" s="37">
        <v>3.5</v>
      </c>
      <c r="E85" s="6">
        <f t="shared" si="31"/>
        <v>84</v>
      </c>
      <c r="F85" s="6">
        <f t="shared" si="32"/>
        <v>84</v>
      </c>
      <c r="G85" s="38">
        <f t="shared" si="33"/>
        <v>0</v>
      </c>
      <c r="H85" s="37">
        <v>0</v>
      </c>
      <c r="I85" s="37">
        <v>0</v>
      </c>
      <c r="J85" s="82">
        <v>42</v>
      </c>
      <c r="K85" s="82">
        <v>0</v>
      </c>
      <c r="L85" s="82">
        <v>42</v>
      </c>
      <c r="M85" s="48">
        <f t="shared" si="34"/>
        <v>42</v>
      </c>
    </row>
    <row r="86" spans="1:13" x14ac:dyDescent="0.2">
      <c r="A86" s="36" t="s">
        <v>111</v>
      </c>
      <c r="B86" s="6">
        <f>C86+D86</f>
        <v>4.5</v>
      </c>
      <c r="C86" s="37">
        <v>1</v>
      </c>
      <c r="D86" s="37">
        <v>3.5</v>
      </c>
      <c r="E86" s="6">
        <f t="shared" si="31"/>
        <v>54</v>
      </c>
      <c r="F86" s="6">
        <f t="shared" si="32"/>
        <v>54</v>
      </c>
      <c r="G86" s="38">
        <f t="shared" si="33"/>
        <v>0</v>
      </c>
      <c r="H86" s="37">
        <v>0</v>
      </c>
      <c r="I86" s="37">
        <v>0</v>
      </c>
      <c r="J86" s="82">
        <v>27</v>
      </c>
      <c r="K86" s="82">
        <v>0</v>
      </c>
      <c r="L86" s="82">
        <v>27</v>
      </c>
      <c r="M86" s="48">
        <f t="shared" si="34"/>
        <v>27</v>
      </c>
    </row>
    <row r="87" spans="1:13" x14ac:dyDescent="0.2">
      <c r="A87" s="15" t="s">
        <v>76</v>
      </c>
      <c r="B87" s="6">
        <f t="shared" ref="B87:B99" si="35">C87+D87</f>
        <v>3</v>
      </c>
      <c r="C87" s="20">
        <v>3</v>
      </c>
      <c r="D87" s="20">
        <v>0</v>
      </c>
      <c r="E87" s="6">
        <f t="shared" si="31"/>
        <v>36</v>
      </c>
      <c r="F87" s="6">
        <f t="shared" si="32"/>
        <v>36</v>
      </c>
      <c r="G87" s="19">
        <f t="shared" si="33"/>
        <v>36</v>
      </c>
      <c r="H87" s="20">
        <v>36</v>
      </c>
      <c r="I87" s="20">
        <v>0</v>
      </c>
      <c r="J87" s="20">
        <v>0</v>
      </c>
      <c r="K87" s="20">
        <v>0</v>
      </c>
      <c r="L87" s="20">
        <v>0</v>
      </c>
      <c r="M87" s="6">
        <f t="shared" si="34"/>
        <v>0</v>
      </c>
    </row>
    <row r="88" spans="1:13" x14ac:dyDescent="0.2">
      <c r="A88" s="15" t="s">
        <v>107</v>
      </c>
      <c r="B88" s="6">
        <f t="shared" si="35"/>
        <v>3</v>
      </c>
      <c r="C88" s="20">
        <v>3</v>
      </c>
      <c r="D88" s="20">
        <v>0</v>
      </c>
      <c r="E88" s="6">
        <f t="shared" si="31"/>
        <v>36</v>
      </c>
      <c r="F88" s="6">
        <f t="shared" si="32"/>
        <v>36</v>
      </c>
      <c r="G88" s="19">
        <f t="shared" si="33"/>
        <v>10</v>
      </c>
      <c r="H88" s="20">
        <v>10</v>
      </c>
      <c r="I88" s="20">
        <v>0</v>
      </c>
      <c r="J88" s="20">
        <v>0</v>
      </c>
      <c r="K88" s="20">
        <v>14</v>
      </c>
      <c r="L88" s="20">
        <v>12</v>
      </c>
      <c r="M88" s="6">
        <f t="shared" si="34"/>
        <v>26</v>
      </c>
    </row>
    <row r="89" spans="1:13" x14ac:dyDescent="0.2">
      <c r="A89" s="15" t="s">
        <v>77</v>
      </c>
      <c r="B89" s="6">
        <f t="shared" si="35"/>
        <v>4</v>
      </c>
      <c r="C89" s="20">
        <v>3</v>
      </c>
      <c r="D89" s="20">
        <v>1</v>
      </c>
      <c r="E89" s="6">
        <f t="shared" si="31"/>
        <v>48</v>
      </c>
      <c r="F89" s="6">
        <f t="shared" si="32"/>
        <v>48</v>
      </c>
      <c r="G89" s="19">
        <f t="shared" si="33"/>
        <v>0</v>
      </c>
      <c r="H89" s="20">
        <v>0</v>
      </c>
      <c r="I89" s="20">
        <v>0</v>
      </c>
      <c r="J89" s="20">
        <v>0</v>
      </c>
      <c r="K89" s="20">
        <v>22</v>
      </c>
      <c r="L89" s="20">
        <v>26</v>
      </c>
      <c r="M89" s="6">
        <f t="shared" si="34"/>
        <v>48</v>
      </c>
    </row>
    <row r="90" spans="1:13" x14ac:dyDescent="0.2">
      <c r="A90" s="15" t="s">
        <v>84</v>
      </c>
      <c r="B90" s="6">
        <f>C90+D90</f>
        <v>3</v>
      </c>
      <c r="C90" s="20">
        <v>3</v>
      </c>
      <c r="D90" s="20">
        <v>0</v>
      </c>
      <c r="E90" s="6">
        <f t="shared" si="31"/>
        <v>36</v>
      </c>
      <c r="F90" s="6">
        <f t="shared" si="32"/>
        <v>36</v>
      </c>
      <c r="G90" s="19">
        <f t="shared" si="33"/>
        <v>0</v>
      </c>
      <c r="H90" s="20">
        <v>0</v>
      </c>
      <c r="I90" s="20">
        <v>0</v>
      </c>
      <c r="J90" s="20">
        <v>0</v>
      </c>
      <c r="K90" s="20">
        <v>24</v>
      </c>
      <c r="L90" s="20">
        <v>12</v>
      </c>
      <c r="M90" s="6">
        <f t="shared" si="34"/>
        <v>36</v>
      </c>
    </row>
    <row r="91" spans="1:13" x14ac:dyDescent="0.2">
      <c r="A91" s="36" t="s">
        <v>83</v>
      </c>
      <c r="B91" s="6">
        <f t="shared" si="35"/>
        <v>3</v>
      </c>
      <c r="C91" s="37">
        <v>3</v>
      </c>
      <c r="D91" s="37">
        <v>0</v>
      </c>
      <c r="E91" s="37">
        <f t="shared" si="31"/>
        <v>36</v>
      </c>
      <c r="F91" s="37">
        <f t="shared" si="32"/>
        <v>36</v>
      </c>
      <c r="G91" s="37">
        <f t="shared" si="33"/>
        <v>0</v>
      </c>
      <c r="H91" s="37">
        <v>0</v>
      </c>
      <c r="I91" s="37">
        <v>0</v>
      </c>
      <c r="J91" s="37">
        <v>0</v>
      </c>
      <c r="K91" s="37">
        <v>24</v>
      </c>
      <c r="L91" s="37">
        <v>12</v>
      </c>
      <c r="M91" s="37">
        <f t="shared" si="34"/>
        <v>36</v>
      </c>
    </row>
    <row r="92" spans="1:13" x14ac:dyDescent="0.2">
      <c r="A92" s="15" t="s">
        <v>470</v>
      </c>
      <c r="B92" s="6">
        <f t="shared" si="35"/>
        <v>3</v>
      </c>
      <c r="C92" s="20">
        <v>3</v>
      </c>
      <c r="D92" s="20">
        <v>0</v>
      </c>
      <c r="E92" s="6">
        <f t="shared" ref="E92:E94" si="36">B92*12</f>
        <v>36</v>
      </c>
      <c r="F92" s="6">
        <f t="shared" ref="F92:F94" si="37">SUM(H92:L92)</f>
        <v>36</v>
      </c>
      <c r="G92" s="19">
        <f t="shared" ref="G92:G94" si="38">+SUM(H92:I92)</f>
        <v>0</v>
      </c>
      <c r="H92" s="20">
        <v>0</v>
      </c>
      <c r="I92" s="20">
        <v>0</v>
      </c>
      <c r="J92" s="20">
        <v>0</v>
      </c>
      <c r="K92" s="20">
        <v>24</v>
      </c>
      <c r="L92" s="20">
        <v>12</v>
      </c>
      <c r="M92" s="6">
        <f t="shared" ref="M92:M94" si="39">+SUM(K92:L92)</f>
        <v>36</v>
      </c>
    </row>
    <row r="93" spans="1:13" x14ac:dyDescent="0.2">
      <c r="A93" s="15" t="s">
        <v>108</v>
      </c>
      <c r="B93" s="6">
        <f t="shared" si="35"/>
        <v>3</v>
      </c>
      <c r="C93" s="20">
        <v>3</v>
      </c>
      <c r="D93" s="20">
        <v>0</v>
      </c>
      <c r="E93" s="6">
        <f t="shared" si="36"/>
        <v>36</v>
      </c>
      <c r="F93" s="6">
        <f t="shared" si="37"/>
        <v>36</v>
      </c>
      <c r="G93" s="19">
        <f t="shared" si="38"/>
        <v>10</v>
      </c>
      <c r="H93" s="20">
        <v>10</v>
      </c>
      <c r="I93" s="20">
        <v>0</v>
      </c>
      <c r="J93" s="20">
        <v>0</v>
      </c>
      <c r="K93" s="20">
        <v>14</v>
      </c>
      <c r="L93" s="20">
        <v>12</v>
      </c>
      <c r="M93" s="6">
        <f t="shared" si="39"/>
        <v>26</v>
      </c>
    </row>
    <row r="94" spans="1:13" x14ac:dyDescent="0.2">
      <c r="A94" s="15" t="s">
        <v>78</v>
      </c>
      <c r="B94" s="6">
        <f t="shared" si="35"/>
        <v>3</v>
      </c>
      <c r="C94" s="20">
        <v>3</v>
      </c>
      <c r="D94" s="20">
        <v>0</v>
      </c>
      <c r="E94" s="6">
        <f t="shared" si="36"/>
        <v>36</v>
      </c>
      <c r="F94" s="6">
        <f t="shared" si="37"/>
        <v>36</v>
      </c>
      <c r="G94" s="19">
        <f t="shared" si="38"/>
        <v>14</v>
      </c>
      <c r="H94" s="20">
        <v>14</v>
      </c>
      <c r="I94" s="20">
        <v>0</v>
      </c>
      <c r="J94" s="20">
        <v>0</v>
      </c>
      <c r="K94" s="20">
        <v>12</v>
      </c>
      <c r="L94" s="20">
        <v>10</v>
      </c>
      <c r="M94" s="6">
        <f t="shared" si="39"/>
        <v>22</v>
      </c>
    </row>
    <row r="95" spans="1:13" x14ac:dyDescent="0.2">
      <c r="A95" s="15" t="s">
        <v>79</v>
      </c>
      <c r="B95" s="6">
        <f>C95+D95</f>
        <v>3</v>
      </c>
      <c r="C95" s="20">
        <v>3</v>
      </c>
      <c r="D95" s="20">
        <v>0</v>
      </c>
      <c r="E95" s="6">
        <f>B95*12</f>
        <v>36</v>
      </c>
      <c r="F95" s="6">
        <f>SUM(H95:L95)</f>
        <v>36</v>
      </c>
      <c r="G95" s="19">
        <f>+SUM(H95:I95)</f>
        <v>0</v>
      </c>
      <c r="H95" s="20">
        <v>0</v>
      </c>
      <c r="I95" s="20">
        <v>0</v>
      </c>
      <c r="J95" s="20">
        <v>0</v>
      </c>
      <c r="K95" s="20">
        <v>24</v>
      </c>
      <c r="L95" s="20">
        <v>12</v>
      </c>
      <c r="M95" s="6">
        <f>+SUM(K95:L95)</f>
        <v>36</v>
      </c>
    </row>
    <row r="96" spans="1:13" x14ac:dyDescent="0.2">
      <c r="A96" s="36" t="s">
        <v>96</v>
      </c>
      <c r="B96" s="6">
        <f t="shared" si="35"/>
        <v>3</v>
      </c>
      <c r="C96" s="6">
        <v>3</v>
      </c>
      <c r="D96" s="6">
        <v>0</v>
      </c>
      <c r="E96" s="6">
        <f t="shared" ref="E96:E102" si="40">B96*12</f>
        <v>36</v>
      </c>
      <c r="F96" s="6">
        <f t="shared" ref="F96:F102" si="41">SUM(H96:L96)</f>
        <v>36</v>
      </c>
      <c r="G96" s="38">
        <f t="shared" ref="G96:G102" si="42">+SUM(H96:I96)</f>
        <v>24</v>
      </c>
      <c r="H96" s="6">
        <v>9</v>
      </c>
      <c r="I96" s="6">
        <v>15</v>
      </c>
      <c r="J96" s="6">
        <v>0</v>
      </c>
      <c r="K96" s="6">
        <v>12</v>
      </c>
      <c r="L96" s="6">
        <v>0</v>
      </c>
      <c r="M96" s="6">
        <f t="shared" ref="M96:M102" si="43">+SUM(K96:L96)</f>
        <v>12</v>
      </c>
    </row>
    <row r="97" spans="1:13" x14ac:dyDescent="0.2">
      <c r="A97" s="15" t="s">
        <v>80</v>
      </c>
      <c r="B97" s="6">
        <f t="shared" si="35"/>
        <v>3</v>
      </c>
      <c r="C97" s="20">
        <v>3</v>
      </c>
      <c r="D97" s="20">
        <v>0</v>
      </c>
      <c r="E97" s="6">
        <f t="shared" si="40"/>
        <v>36</v>
      </c>
      <c r="F97" s="6">
        <f t="shared" si="41"/>
        <v>36</v>
      </c>
      <c r="G97" s="19">
        <f t="shared" si="42"/>
        <v>0</v>
      </c>
      <c r="H97" s="20">
        <v>0</v>
      </c>
      <c r="I97" s="20">
        <v>0</v>
      </c>
      <c r="J97" s="20">
        <v>0</v>
      </c>
      <c r="K97" s="20">
        <v>24</v>
      </c>
      <c r="L97" s="20">
        <v>12</v>
      </c>
      <c r="M97" s="6">
        <f t="shared" si="43"/>
        <v>36</v>
      </c>
    </row>
    <row r="98" spans="1:13" x14ac:dyDescent="0.2">
      <c r="A98" s="36" t="s">
        <v>74</v>
      </c>
      <c r="B98" s="6">
        <f t="shared" si="35"/>
        <v>3</v>
      </c>
      <c r="C98" s="20">
        <v>3</v>
      </c>
      <c r="D98" s="20">
        <v>0</v>
      </c>
      <c r="E98" s="6">
        <f t="shared" si="40"/>
        <v>36</v>
      </c>
      <c r="F98" s="6">
        <f t="shared" si="41"/>
        <v>36</v>
      </c>
      <c r="G98" s="9">
        <f t="shared" si="42"/>
        <v>0</v>
      </c>
      <c r="H98" s="20">
        <v>0</v>
      </c>
      <c r="I98" s="20">
        <v>0</v>
      </c>
      <c r="J98" s="20">
        <v>0</v>
      </c>
      <c r="K98" s="20">
        <v>24</v>
      </c>
      <c r="L98" s="20">
        <v>12</v>
      </c>
      <c r="M98" s="10">
        <f t="shared" si="43"/>
        <v>36</v>
      </c>
    </row>
    <row r="99" spans="1:13" x14ac:dyDescent="0.2">
      <c r="A99" s="15" t="s">
        <v>75</v>
      </c>
      <c r="B99" s="6">
        <f t="shared" si="35"/>
        <v>4</v>
      </c>
      <c r="C99" s="20">
        <v>3</v>
      </c>
      <c r="D99" s="20">
        <v>1</v>
      </c>
      <c r="E99" s="6">
        <f t="shared" si="40"/>
        <v>48</v>
      </c>
      <c r="F99" s="6">
        <f t="shared" si="41"/>
        <v>48</v>
      </c>
      <c r="G99" s="19">
        <f t="shared" si="42"/>
        <v>0</v>
      </c>
      <c r="H99" s="20">
        <v>0</v>
      </c>
      <c r="I99" s="20">
        <v>0</v>
      </c>
      <c r="J99" s="20">
        <v>0</v>
      </c>
      <c r="K99" s="20">
        <v>30</v>
      </c>
      <c r="L99" s="20">
        <v>18</v>
      </c>
      <c r="M99" s="6">
        <f t="shared" si="43"/>
        <v>48</v>
      </c>
    </row>
    <row r="100" spans="1:13" x14ac:dyDescent="0.2">
      <c r="A100" s="15" t="s">
        <v>73</v>
      </c>
      <c r="B100" s="6">
        <f>C100+D100</f>
        <v>3.5</v>
      </c>
      <c r="C100" s="20">
        <v>3</v>
      </c>
      <c r="D100" s="20">
        <v>0.5</v>
      </c>
      <c r="E100" s="6">
        <f t="shared" si="40"/>
        <v>42</v>
      </c>
      <c r="F100" s="6">
        <f t="shared" si="41"/>
        <v>42</v>
      </c>
      <c r="G100" s="19">
        <f t="shared" si="42"/>
        <v>18</v>
      </c>
      <c r="H100" s="20">
        <v>0</v>
      </c>
      <c r="I100" s="20">
        <v>18</v>
      </c>
      <c r="J100" s="20">
        <v>0</v>
      </c>
      <c r="K100" s="20">
        <v>24</v>
      </c>
      <c r="L100" s="20">
        <v>0</v>
      </c>
      <c r="M100" s="6">
        <f t="shared" si="43"/>
        <v>24</v>
      </c>
    </row>
    <row r="101" spans="1:13" x14ac:dyDescent="0.2">
      <c r="A101" s="186" t="s">
        <v>464</v>
      </c>
      <c r="B101" s="187">
        <f>C101+D101</f>
        <v>4.5</v>
      </c>
      <c r="C101" s="188">
        <v>3</v>
      </c>
      <c r="D101" s="188">
        <v>1.5</v>
      </c>
      <c r="E101" s="187">
        <f t="shared" si="40"/>
        <v>54</v>
      </c>
      <c r="F101" s="187">
        <f t="shared" si="41"/>
        <v>54</v>
      </c>
      <c r="G101" s="189">
        <f t="shared" si="42"/>
        <v>14</v>
      </c>
      <c r="H101" s="188">
        <v>0</v>
      </c>
      <c r="I101" s="188">
        <v>14</v>
      </c>
      <c r="J101" s="188">
        <v>0</v>
      </c>
      <c r="K101" s="188">
        <v>26</v>
      </c>
      <c r="L101" s="188">
        <v>14</v>
      </c>
      <c r="M101" s="187">
        <f t="shared" si="43"/>
        <v>40</v>
      </c>
    </row>
    <row r="102" spans="1:13" x14ac:dyDescent="0.2">
      <c r="A102" s="186" t="s">
        <v>465</v>
      </c>
      <c r="B102" s="187">
        <f t="shared" ref="B102" si="44">C102+D102</f>
        <v>4</v>
      </c>
      <c r="C102" s="188">
        <v>3</v>
      </c>
      <c r="D102" s="188">
        <v>1</v>
      </c>
      <c r="E102" s="187">
        <f t="shared" si="40"/>
        <v>48</v>
      </c>
      <c r="F102" s="187">
        <f t="shared" si="41"/>
        <v>48</v>
      </c>
      <c r="G102" s="189">
        <f t="shared" si="42"/>
        <v>0</v>
      </c>
      <c r="H102" s="190">
        <v>0</v>
      </c>
      <c r="I102" s="190">
        <v>0</v>
      </c>
      <c r="J102" s="190">
        <v>0</v>
      </c>
      <c r="K102" s="190">
        <v>22</v>
      </c>
      <c r="L102" s="190">
        <v>26</v>
      </c>
      <c r="M102" s="187">
        <f t="shared" si="43"/>
        <v>48</v>
      </c>
    </row>
  </sheetData>
  <mergeCells count="2">
    <mergeCell ref="A45:M45"/>
    <mergeCell ref="A83:M83"/>
  </mergeCells>
  <phoneticPr fontId="7" type="noConversion"/>
  <conditionalFormatting sqref="E8:E22 E57:E60">
    <cfRule type="expression" dxfId="22" priority="14" stopIfTrue="1">
      <formula>IF(E8=F8,FALSE,TRUE)</formula>
    </cfRule>
  </conditionalFormatting>
  <conditionalFormatting sqref="E26">
    <cfRule type="expression" dxfId="21" priority="33" stopIfTrue="1">
      <formula>IF(E26=F26,FALSE,TRUE)</formula>
    </cfRule>
  </conditionalFormatting>
  <conditionalFormatting sqref="E27:E28 E30:E34 E36:E38 E44 E51">
    <cfRule type="expression" dxfId="20" priority="58" stopIfTrue="1">
      <formula>IF(E27=F27,FALSE,TRUE)</formula>
    </cfRule>
  </conditionalFormatting>
  <conditionalFormatting sqref="E29">
    <cfRule type="expression" dxfId="19" priority="32" stopIfTrue="1">
      <formula>IF(E29=F29,FALSE,TRUE)</formula>
    </cfRule>
  </conditionalFormatting>
  <conditionalFormatting sqref="E35">
    <cfRule type="expression" dxfId="18" priority="13" stopIfTrue="1">
      <formula>IF(E35=F35,FALSE,TRUE)</formula>
    </cfRule>
  </conditionalFormatting>
  <conditionalFormatting sqref="E39">
    <cfRule type="expression" dxfId="17" priority="41" stopIfTrue="1">
      <formula>IF(E39=F39,FALSE,TRUE)</formula>
    </cfRule>
  </conditionalFormatting>
  <conditionalFormatting sqref="E40:E42">
    <cfRule type="expression" dxfId="16" priority="11" stopIfTrue="1">
      <formula>IF(E40=F40,FALSE,TRUE)</formula>
    </cfRule>
  </conditionalFormatting>
  <conditionalFormatting sqref="E43">
    <cfRule type="expression" dxfId="15" priority="40" stopIfTrue="1">
      <formula>IF(E43=F43,FALSE,TRUE)</formula>
    </cfRule>
  </conditionalFormatting>
  <conditionalFormatting sqref="E46:E47">
    <cfRule type="expression" dxfId="14" priority="12" stopIfTrue="1">
      <formula>IF(E46=F46,FALSE,TRUE)</formula>
    </cfRule>
  </conditionalFormatting>
  <conditionalFormatting sqref="E61">
    <cfRule type="expression" dxfId="13" priority="39" stopIfTrue="1">
      <formula>IF(E61=F61,FALSE,TRUE)</formula>
    </cfRule>
  </conditionalFormatting>
  <conditionalFormatting sqref="E62:E66">
    <cfRule type="expression" dxfId="12" priority="43" stopIfTrue="1">
      <formula>IF(E62=F62,FALSE,TRUE)</formula>
    </cfRule>
  </conditionalFormatting>
  <conditionalFormatting sqref="E67">
    <cfRule type="expression" dxfId="11" priority="37" stopIfTrue="1">
      <formula>IF(E67=F67,FALSE,TRUE)</formula>
    </cfRule>
  </conditionalFormatting>
  <conditionalFormatting sqref="E68:E69">
    <cfRule type="expression" dxfId="10" priority="8" stopIfTrue="1">
      <formula>IF(E68=F68,FALSE,TRUE)</formula>
    </cfRule>
  </conditionalFormatting>
  <conditionalFormatting sqref="E70">
    <cfRule type="expression" dxfId="9" priority="36" stopIfTrue="1">
      <formula>IF(E70=F70,FALSE,TRUE)</formula>
    </cfRule>
  </conditionalFormatting>
  <conditionalFormatting sqref="E71:E75">
    <cfRule type="expression" dxfId="8" priority="5" stopIfTrue="1">
      <formula>IF(E71=F71,FALSE,TRUE)</formula>
    </cfRule>
  </conditionalFormatting>
  <conditionalFormatting sqref="E76">
    <cfRule type="expression" dxfId="7" priority="28" stopIfTrue="1">
      <formula>IF(E76=F76,FALSE,TRUE)</formula>
    </cfRule>
  </conditionalFormatting>
  <conditionalFormatting sqref="E77:E82">
    <cfRule type="expression" dxfId="6" priority="6" stopIfTrue="1">
      <formula>IF(E77=F77,FALSE,TRUE)</formula>
    </cfRule>
  </conditionalFormatting>
  <conditionalFormatting sqref="E84">
    <cfRule type="expression" dxfId="5" priority="2" stopIfTrue="1">
      <formula>IF(E84=F84,FALSE,TRUE)</formula>
    </cfRule>
  </conditionalFormatting>
  <conditionalFormatting sqref="E85">
    <cfRule type="expression" dxfId="4" priority="4" stopIfTrue="1">
      <formula>IF(E85=F85,FALSE,TRUE)</formula>
    </cfRule>
  </conditionalFormatting>
  <conditionalFormatting sqref="E86">
    <cfRule type="expression" dxfId="3" priority="3" stopIfTrue="1">
      <formula>IF(E86=F86,FALSE,TRUE)</formula>
    </cfRule>
  </conditionalFormatting>
  <conditionalFormatting sqref="E87:E90">
    <cfRule type="expression" dxfId="2" priority="26" stopIfTrue="1">
      <formula>IF(E87=F87,FALSE,TRUE)</formula>
    </cfRule>
  </conditionalFormatting>
  <conditionalFormatting sqref="E88 E90">
    <cfRule type="expression" dxfId="1" priority="29" stopIfTrue="1">
      <formula>IF(E88=F88,FALSE,TRUE)</formula>
    </cfRule>
  </conditionalFormatting>
  <conditionalFormatting sqref="E92:E102">
    <cfRule type="expression" dxfId="0" priority="1" stopIfTrue="1">
      <formula>IF(E92=F92,FALSE,TRUE)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headerFooter alignWithMargins="0"/>
  <ignoredErrors>
    <ignoredError sqref="G41 M51 G51 G46:J46 G40:M40 M38 G98:G99 M98:M99 K46:L46 G38 M41 M46 M44 G4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487C0-C550-41F3-805B-562AF3177C2D}">
  <sheetPr>
    <tabColor theme="7" tint="-0.249977111117893"/>
  </sheetPr>
  <dimension ref="A1:S141"/>
  <sheetViews>
    <sheetView topLeftCell="A34" zoomScaleNormal="100" workbookViewId="0">
      <selection activeCell="D80" sqref="D80:E80"/>
    </sheetView>
  </sheetViews>
  <sheetFormatPr defaultRowHeight="12.75" outlineLevelRow="1" x14ac:dyDescent="0.2"/>
  <cols>
    <col min="1" max="1" width="1" customWidth="1"/>
    <col min="2" max="2" width="14.42578125" customWidth="1"/>
    <col min="3" max="3" width="36.140625" customWidth="1"/>
    <col min="4" max="4" width="7.85546875" customWidth="1"/>
    <col min="7" max="7" width="51.42578125" customWidth="1"/>
    <col min="8" max="8" width="20.85546875" customWidth="1"/>
    <col min="9" max="9" width="1.140625" customWidth="1"/>
    <col min="11" max="11" width="15" customWidth="1"/>
    <col min="12" max="12" width="38.5703125" bestFit="1" customWidth="1"/>
    <col min="15" max="15" width="1.140625" customWidth="1"/>
    <col min="16" max="16" width="14" customWidth="1"/>
    <col min="17" max="17" width="46.42578125" bestFit="1" customWidth="1"/>
  </cols>
  <sheetData>
    <row r="1" spans="1:9" ht="28.5" customHeight="1" thickTop="1" thickBot="1" x14ac:dyDescent="0.25">
      <c r="A1" s="94"/>
      <c r="B1" s="276" t="s">
        <v>342</v>
      </c>
      <c r="C1" s="277"/>
      <c r="D1" s="277"/>
      <c r="E1" s="277"/>
      <c r="F1" s="277"/>
      <c r="G1" s="277"/>
      <c r="H1" s="278"/>
      <c r="I1" s="94"/>
    </row>
    <row r="2" spans="1:9" ht="14.25" thickTop="1" thickBot="1" x14ac:dyDescent="0.25">
      <c r="A2" s="94"/>
      <c r="B2" s="279"/>
      <c r="C2" s="280"/>
      <c r="D2" s="280"/>
      <c r="E2" s="280"/>
      <c r="F2" s="280"/>
      <c r="G2" s="280"/>
      <c r="H2" s="281"/>
      <c r="I2" s="94"/>
    </row>
    <row r="3" spans="1:9" ht="30.75" customHeight="1" thickTop="1" thickBot="1" x14ac:dyDescent="0.25">
      <c r="A3" s="94"/>
      <c r="B3" s="282" t="s">
        <v>118</v>
      </c>
      <c r="C3" s="283"/>
      <c r="D3" s="283"/>
      <c r="E3" s="283"/>
      <c r="F3" s="283"/>
      <c r="G3" s="283"/>
      <c r="H3" s="284"/>
      <c r="I3" s="94"/>
    </row>
    <row r="4" spans="1:9" ht="14.25" thickTop="1" thickBot="1" x14ac:dyDescent="0.25">
      <c r="A4" s="94"/>
      <c r="B4" s="152" t="s">
        <v>119</v>
      </c>
      <c r="C4" s="95"/>
      <c r="D4" s="95"/>
      <c r="E4" s="96"/>
      <c r="F4" s="96"/>
      <c r="G4" s="94"/>
      <c r="H4" s="97"/>
      <c r="I4" s="94"/>
    </row>
    <row r="5" spans="1:9" ht="20.100000000000001" hidden="1" customHeight="1" outlineLevel="1" x14ac:dyDescent="0.2">
      <c r="A5" s="94"/>
      <c r="B5" s="153" t="s">
        <v>120</v>
      </c>
      <c r="C5" s="98"/>
      <c r="D5" s="154" t="s">
        <v>121</v>
      </c>
      <c r="E5" s="155" t="s">
        <v>122</v>
      </c>
      <c r="F5" s="155" t="s">
        <v>123</v>
      </c>
      <c r="G5" s="155" t="s">
        <v>124</v>
      </c>
      <c r="H5" s="156" t="s">
        <v>125</v>
      </c>
      <c r="I5" s="94"/>
    </row>
    <row r="6" spans="1:9" ht="20.100000000000001" hidden="1" customHeight="1" outlineLevel="1" x14ac:dyDescent="0.2">
      <c r="A6" s="94"/>
      <c r="B6" s="99" t="s">
        <v>126</v>
      </c>
      <c r="C6" s="100" t="s">
        <v>127</v>
      </c>
      <c r="D6" s="226"/>
      <c r="E6" s="157" t="s">
        <v>128</v>
      </c>
      <c r="F6" s="227">
        <v>9</v>
      </c>
      <c r="G6" s="100" t="s">
        <v>129</v>
      </c>
      <c r="H6" s="102"/>
      <c r="I6" s="94"/>
    </row>
    <row r="7" spans="1:9" ht="20.100000000000001" hidden="1" customHeight="1" outlineLevel="1" x14ac:dyDescent="0.2">
      <c r="A7" s="94"/>
      <c r="B7" s="103" t="s">
        <v>130</v>
      </c>
      <c r="C7" s="193" t="s">
        <v>131</v>
      </c>
      <c r="D7" s="105"/>
      <c r="E7" s="228" t="s">
        <v>132</v>
      </c>
      <c r="F7" s="93">
        <v>3.3</v>
      </c>
      <c r="G7" s="193"/>
      <c r="H7" s="106"/>
      <c r="I7" s="94"/>
    </row>
    <row r="8" spans="1:9" ht="20.100000000000001" hidden="1" customHeight="1" outlineLevel="1" x14ac:dyDescent="0.2">
      <c r="A8" s="94"/>
      <c r="B8" s="103" t="s">
        <v>133</v>
      </c>
      <c r="C8" s="193" t="s">
        <v>134</v>
      </c>
      <c r="D8" s="105"/>
      <c r="E8" s="228" t="s">
        <v>132</v>
      </c>
      <c r="F8" s="93">
        <v>3.3</v>
      </c>
      <c r="G8" s="193"/>
      <c r="H8" s="106"/>
      <c r="I8" s="94"/>
    </row>
    <row r="9" spans="1:9" ht="20.100000000000001" hidden="1" customHeight="1" outlineLevel="1" x14ac:dyDescent="0.2">
      <c r="A9" s="94"/>
      <c r="B9" s="107" t="s">
        <v>330</v>
      </c>
      <c r="C9" s="193" t="s">
        <v>136</v>
      </c>
      <c r="D9" s="105"/>
      <c r="E9" s="228" t="s">
        <v>132</v>
      </c>
      <c r="F9" s="93">
        <v>3.3</v>
      </c>
      <c r="G9" s="193" t="s">
        <v>129</v>
      </c>
      <c r="H9" s="92" t="s">
        <v>135</v>
      </c>
      <c r="I9" s="94"/>
    </row>
    <row r="10" spans="1:9" ht="20.100000000000001" hidden="1" customHeight="1" outlineLevel="1" x14ac:dyDescent="0.2">
      <c r="A10" s="94"/>
      <c r="B10" s="103" t="s">
        <v>137</v>
      </c>
      <c r="C10" s="193" t="s">
        <v>138</v>
      </c>
      <c r="D10" s="105"/>
      <c r="E10" s="228" t="s">
        <v>128</v>
      </c>
      <c r="F10" s="93">
        <v>3.3</v>
      </c>
      <c r="G10" s="193"/>
      <c r="H10" s="106"/>
      <c r="I10" s="94"/>
    </row>
    <row r="11" spans="1:9" ht="20.100000000000001" hidden="1" customHeight="1" outlineLevel="1" x14ac:dyDescent="0.2">
      <c r="A11" s="94"/>
      <c r="B11" s="103" t="s">
        <v>139</v>
      </c>
      <c r="C11" s="193" t="s">
        <v>140</v>
      </c>
      <c r="D11" s="105"/>
      <c r="E11" s="228" t="s">
        <v>132</v>
      </c>
      <c r="F11" s="93">
        <v>3.3</v>
      </c>
      <c r="G11" s="193" t="s">
        <v>129</v>
      </c>
      <c r="H11" s="106"/>
      <c r="I11" s="94"/>
    </row>
    <row r="12" spans="1:9" ht="20.100000000000001" hidden="1" customHeight="1" outlineLevel="1" x14ac:dyDescent="0.2">
      <c r="A12" s="94"/>
      <c r="B12" s="103" t="s">
        <v>141</v>
      </c>
      <c r="C12" s="193" t="s">
        <v>142</v>
      </c>
      <c r="D12" s="105"/>
      <c r="E12" s="228" t="s">
        <v>143</v>
      </c>
      <c r="F12" s="93">
        <v>3.3</v>
      </c>
      <c r="G12" s="193" t="s">
        <v>129</v>
      </c>
      <c r="H12" s="106"/>
      <c r="I12" s="94"/>
    </row>
    <row r="13" spans="1:9" ht="20.100000000000001" hidden="1" customHeight="1" outlineLevel="1" x14ac:dyDescent="0.2">
      <c r="A13" s="94"/>
      <c r="B13" s="103" t="s">
        <v>144</v>
      </c>
      <c r="C13" s="193" t="s">
        <v>145</v>
      </c>
      <c r="D13" s="105"/>
      <c r="E13" s="228" t="s">
        <v>143</v>
      </c>
      <c r="F13" s="93">
        <v>3.3</v>
      </c>
      <c r="G13" s="193"/>
      <c r="H13" s="106"/>
      <c r="I13" s="94"/>
    </row>
    <row r="14" spans="1:9" ht="20.100000000000001" hidden="1" customHeight="1" outlineLevel="1" x14ac:dyDescent="0.2">
      <c r="A14" s="94"/>
      <c r="B14" s="103" t="s">
        <v>146</v>
      </c>
      <c r="C14" s="193" t="s">
        <v>147</v>
      </c>
      <c r="D14" s="105"/>
      <c r="E14" s="228" t="s">
        <v>143</v>
      </c>
      <c r="F14" s="93">
        <v>2.5</v>
      </c>
      <c r="G14" s="193"/>
      <c r="H14" s="106"/>
      <c r="I14" s="94"/>
    </row>
    <row r="15" spans="1:9" ht="20.100000000000001" hidden="1" customHeight="1" outlineLevel="1" x14ac:dyDescent="0.2">
      <c r="A15" s="94"/>
      <c r="B15" s="103" t="s">
        <v>148</v>
      </c>
      <c r="C15" s="193" t="s">
        <v>149</v>
      </c>
      <c r="D15" s="105"/>
      <c r="E15" s="228" t="s">
        <v>143</v>
      </c>
      <c r="F15" s="93">
        <v>3.3</v>
      </c>
      <c r="G15" s="193" t="s">
        <v>129</v>
      </c>
      <c r="H15" s="106"/>
      <c r="I15" s="94"/>
    </row>
    <row r="16" spans="1:9" ht="20.100000000000001" hidden="1" customHeight="1" outlineLevel="1" x14ac:dyDescent="0.2">
      <c r="A16" s="94"/>
      <c r="B16" s="103" t="s">
        <v>150</v>
      </c>
      <c r="C16" s="193" t="s">
        <v>151</v>
      </c>
      <c r="D16" s="105"/>
      <c r="E16" s="228" t="s">
        <v>143</v>
      </c>
      <c r="F16" s="93">
        <v>3.3</v>
      </c>
      <c r="G16" s="193" t="s">
        <v>129</v>
      </c>
      <c r="H16" s="106"/>
      <c r="I16" s="94"/>
    </row>
    <row r="17" spans="1:9" ht="20.100000000000001" hidden="1" customHeight="1" outlineLevel="1" x14ac:dyDescent="0.2">
      <c r="A17" s="94"/>
      <c r="B17" s="103" t="s">
        <v>152</v>
      </c>
      <c r="C17" s="193" t="s">
        <v>153</v>
      </c>
      <c r="D17" s="105"/>
      <c r="E17" s="228" t="s">
        <v>143</v>
      </c>
      <c r="F17" s="93">
        <v>1.7</v>
      </c>
      <c r="G17" s="193"/>
      <c r="H17" s="106"/>
      <c r="I17" s="94"/>
    </row>
    <row r="18" spans="1:9" ht="20.100000000000001" hidden="1" customHeight="1" outlineLevel="1" x14ac:dyDescent="0.2">
      <c r="A18" s="94"/>
      <c r="B18" s="103" t="s">
        <v>154</v>
      </c>
      <c r="C18" s="108" t="s">
        <v>155</v>
      </c>
      <c r="D18" s="109"/>
      <c r="E18" s="160" t="s">
        <v>128</v>
      </c>
      <c r="F18" s="93" t="s">
        <v>156</v>
      </c>
      <c r="G18" s="193" t="s">
        <v>157</v>
      </c>
      <c r="H18" s="106"/>
      <c r="I18" s="94"/>
    </row>
    <row r="19" spans="1:9" ht="20.100000000000001" hidden="1" customHeight="1" outlineLevel="1" x14ac:dyDescent="0.2">
      <c r="A19" s="94"/>
      <c r="B19" s="229" t="s">
        <v>158</v>
      </c>
      <c r="C19" s="279"/>
      <c r="D19" s="280"/>
      <c r="E19" s="281"/>
      <c r="F19" s="230">
        <v>42.9</v>
      </c>
      <c r="G19" s="231"/>
      <c r="H19" s="111"/>
      <c r="I19" s="94"/>
    </row>
    <row r="20" spans="1:9" ht="13.5" collapsed="1" thickTop="1" x14ac:dyDescent="0.2">
      <c r="A20" s="94"/>
      <c r="B20" s="285"/>
      <c r="C20" s="286"/>
      <c r="D20" s="286"/>
      <c r="E20" s="286"/>
      <c r="F20" s="286"/>
      <c r="G20" s="286"/>
      <c r="H20" s="287"/>
      <c r="I20" s="94"/>
    </row>
    <row r="21" spans="1:9" ht="13.5" thickBot="1" x14ac:dyDescent="0.25">
      <c r="A21" s="94"/>
      <c r="B21" s="152" t="s">
        <v>159</v>
      </c>
      <c r="C21" s="94"/>
      <c r="D21" s="94"/>
      <c r="E21" s="96"/>
      <c r="F21" s="96"/>
      <c r="G21" s="94"/>
      <c r="H21" s="97"/>
      <c r="I21" s="94"/>
    </row>
    <row r="22" spans="1:9" ht="20.100000000000001" customHeight="1" outlineLevel="1" thickTop="1" thickBot="1" x14ac:dyDescent="0.25">
      <c r="A22" s="94"/>
      <c r="B22" s="153" t="s">
        <v>120</v>
      </c>
      <c r="C22" s="98"/>
      <c r="D22" s="155"/>
      <c r="E22" s="155" t="s">
        <v>122</v>
      </c>
      <c r="F22" s="155" t="s">
        <v>123</v>
      </c>
      <c r="G22" s="155" t="s">
        <v>124</v>
      </c>
      <c r="H22" s="155" t="s">
        <v>125</v>
      </c>
      <c r="I22" s="94"/>
    </row>
    <row r="23" spans="1:9" ht="20.100000000000001" customHeight="1" outlineLevel="1" thickTop="1" x14ac:dyDescent="0.2">
      <c r="A23" s="94"/>
      <c r="B23" s="112" t="s">
        <v>160</v>
      </c>
      <c r="C23" s="113" t="s">
        <v>161</v>
      </c>
      <c r="D23" s="114"/>
      <c r="E23" s="163" t="s">
        <v>132</v>
      </c>
      <c r="F23" s="227">
        <v>4</v>
      </c>
      <c r="G23" s="100" t="s">
        <v>162</v>
      </c>
      <c r="H23" s="102"/>
      <c r="I23" s="94"/>
    </row>
    <row r="24" spans="1:9" ht="20.100000000000001" customHeight="1" outlineLevel="1" x14ac:dyDescent="0.2">
      <c r="A24" s="94"/>
      <c r="B24" s="103" t="s">
        <v>163</v>
      </c>
      <c r="C24" s="194" t="s">
        <v>164</v>
      </c>
      <c r="D24" s="105"/>
      <c r="E24" s="228" t="s">
        <v>132</v>
      </c>
      <c r="F24" s="93">
        <v>1</v>
      </c>
      <c r="G24" s="193" t="s">
        <v>165</v>
      </c>
      <c r="H24" s="106"/>
      <c r="I24" s="94"/>
    </row>
    <row r="25" spans="1:9" ht="25.5" outlineLevel="1" x14ac:dyDescent="0.2">
      <c r="A25" s="94"/>
      <c r="B25" s="103" t="s">
        <v>166</v>
      </c>
      <c r="C25" s="194" t="s">
        <v>167</v>
      </c>
      <c r="D25" s="105"/>
      <c r="E25" s="228" t="s">
        <v>132</v>
      </c>
      <c r="F25" s="93">
        <v>4.25</v>
      </c>
      <c r="G25" s="194" t="s">
        <v>168</v>
      </c>
      <c r="H25" s="106"/>
      <c r="I25" s="94"/>
    </row>
    <row r="26" spans="1:9" ht="20.100000000000001" customHeight="1" outlineLevel="1" x14ac:dyDescent="0.2">
      <c r="A26" s="94"/>
      <c r="B26" s="103" t="s">
        <v>169</v>
      </c>
      <c r="C26" s="194" t="s">
        <v>170</v>
      </c>
      <c r="D26" s="105"/>
      <c r="E26" s="228" t="s">
        <v>143</v>
      </c>
      <c r="F26" s="93">
        <v>4.25</v>
      </c>
      <c r="G26" s="193" t="s">
        <v>171</v>
      </c>
      <c r="H26" s="106"/>
      <c r="I26" s="94"/>
    </row>
    <row r="27" spans="1:9" ht="25.5" outlineLevel="1" x14ac:dyDescent="0.2">
      <c r="A27" s="94"/>
      <c r="B27" s="103" t="s">
        <v>172</v>
      </c>
      <c r="C27" s="194" t="s">
        <v>173</v>
      </c>
      <c r="D27" s="105"/>
      <c r="E27" s="228" t="s">
        <v>143</v>
      </c>
      <c r="F27" s="93">
        <v>3.5</v>
      </c>
      <c r="G27" s="193" t="s">
        <v>333</v>
      </c>
      <c r="H27" s="106"/>
      <c r="I27" s="94"/>
    </row>
    <row r="28" spans="1:9" ht="20.100000000000001" customHeight="1" outlineLevel="1" x14ac:dyDescent="0.2">
      <c r="A28" s="94"/>
      <c r="B28" s="103" t="s">
        <v>174</v>
      </c>
      <c r="C28" s="194" t="s">
        <v>175</v>
      </c>
      <c r="D28" s="105"/>
      <c r="E28" s="228" t="s">
        <v>132</v>
      </c>
      <c r="F28" s="93">
        <v>4</v>
      </c>
      <c r="G28" s="193" t="s">
        <v>176</v>
      </c>
      <c r="H28" s="106"/>
      <c r="I28" s="94"/>
    </row>
    <row r="29" spans="1:9" ht="20.100000000000001" customHeight="1" outlineLevel="1" x14ac:dyDescent="0.2">
      <c r="A29" s="94"/>
      <c r="B29" s="103" t="s">
        <v>177</v>
      </c>
      <c r="C29" s="194" t="s">
        <v>178</v>
      </c>
      <c r="D29" s="105"/>
      <c r="E29" s="228" t="s">
        <v>143</v>
      </c>
      <c r="F29" s="93">
        <v>4</v>
      </c>
      <c r="G29" s="193" t="s">
        <v>344</v>
      </c>
      <c r="H29" s="106"/>
      <c r="I29" s="94"/>
    </row>
    <row r="30" spans="1:9" ht="20.100000000000001" customHeight="1" outlineLevel="1" x14ac:dyDescent="0.2">
      <c r="A30" s="94"/>
      <c r="B30" s="103" t="s">
        <v>179</v>
      </c>
      <c r="C30" s="194" t="s">
        <v>180</v>
      </c>
      <c r="D30" s="105"/>
      <c r="E30" s="228" t="s">
        <v>132</v>
      </c>
      <c r="F30" s="93">
        <v>4</v>
      </c>
      <c r="G30" s="193" t="s">
        <v>333</v>
      </c>
      <c r="H30" s="106"/>
      <c r="I30" s="94"/>
    </row>
    <row r="31" spans="1:9" ht="25.5" outlineLevel="1" x14ac:dyDescent="0.2">
      <c r="A31" s="94"/>
      <c r="B31" s="103" t="s">
        <v>181</v>
      </c>
      <c r="C31" s="194" t="s">
        <v>182</v>
      </c>
      <c r="D31" s="105"/>
      <c r="E31" s="228" t="s">
        <v>143</v>
      </c>
      <c r="F31" s="93">
        <v>4</v>
      </c>
      <c r="G31" s="193" t="s">
        <v>332</v>
      </c>
      <c r="H31" s="106"/>
      <c r="I31" s="94"/>
    </row>
    <row r="32" spans="1:9" ht="22.5" customHeight="1" outlineLevel="1" x14ac:dyDescent="0.2">
      <c r="A32" s="94"/>
      <c r="B32" s="103" t="s">
        <v>183</v>
      </c>
      <c r="C32" s="194" t="s">
        <v>184</v>
      </c>
      <c r="D32" s="105"/>
      <c r="E32" s="228" t="s">
        <v>143</v>
      </c>
      <c r="F32" s="93">
        <v>3.75</v>
      </c>
      <c r="G32" s="194" t="s">
        <v>331</v>
      </c>
      <c r="H32" s="106"/>
      <c r="I32" s="94"/>
    </row>
    <row r="33" spans="1:9" ht="24.75" customHeight="1" outlineLevel="1" x14ac:dyDescent="0.2">
      <c r="A33" s="94"/>
      <c r="B33" s="103" t="s">
        <v>394</v>
      </c>
      <c r="C33" s="194" t="s">
        <v>395</v>
      </c>
      <c r="D33" s="105"/>
      <c r="E33" s="228" t="s">
        <v>132</v>
      </c>
      <c r="F33" s="93">
        <v>5</v>
      </c>
      <c r="G33" s="193" t="s">
        <v>162</v>
      </c>
      <c r="H33" s="106" t="s">
        <v>398</v>
      </c>
      <c r="I33" s="94"/>
    </row>
    <row r="34" spans="1:9" ht="20.100000000000001" customHeight="1" outlineLevel="1" x14ac:dyDescent="0.2">
      <c r="A34" s="94"/>
      <c r="B34" s="182" t="s">
        <v>396</v>
      </c>
      <c r="C34" s="183" t="s">
        <v>397</v>
      </c>
      <c r="D34" s="232"/>
      <c r="E34" s="185" t="s">
        <v>143</v>
      </c>
      <c r="F34" s="93">
        <v>3</v>
      </c>
      <c r="G34" s="193" t="s">
        <v>179</v>
      </c>
      <c r="H34" s="106"/>
      <c r="I34" s="94"/>
    </row>
    <row r="35" spans="1:9" ht="31.5" customHeight="1" outlineLevel="1" thickBot="1" x14ac:dyDescent="0.25">
      <c r="A35" s="94"/>
      <c r="B35" s="182" t="s">
        <v>399</v>
      </c>
      <c r="C35" s="183" t="s">
        <v>400</v>
      </c>
      <c r="D35" s="232"/>
      <c r="E35" s="185" t="s">
        <v>143</v>
      </c>
      <c r="F35" s="93">
        <v>3.5</v>
      </c>
      <c r="G35" s="193" t="s">
        <v>176</v>
      </c>
      <c r="H35" s="92" t="s">
        <v>345</v>
      </c>
      <c r="I35" s="94"/>
    </row>
    <row r="36" spans="1:9" ht="20.100000000000001" customHeight="1" outlineLevel="1" thickTop="1" thickBot="1" x14ac:dyDescent="0.25">
      <c r="A36" s="94"/>
      <c r="B36" s="165" t="s">
        <v>158</v>
      </c>
      <c r="C36" s="273"/>
      <c r="D36" s="274"/>
      <c r="E36" s="275"/>
      <c r="F36" s="233">
        <v>44.75</v>
      </c>
      <c r="G36" s="108"/>
      <c r="H36" s="111"/>
      <c r="I36" s="94"/>
    </row>
    <row r="37" spans="1:9" ht="13.5" thickTop="1" x14ac:dyDescent="0.2">
      <c r="A37" s="94"/>
      <c r="B37" s="119"/>
      <c r="D37" s="120"/>
      <c r="E37" s="1"/>
      <c r="F37" s="121"/>
      <c r="H37" s="122"/>
      <c r="I37" s="94"/>
    </row>
    <row r="38" spans="1:9" ht="13.5" thickBot="1" x14ac:dyDescent="0.25">
      <c r="A38" s="94"/>
      <c r="B38" s="167" t="s">
        <v>185</v>
      </c>
      <c r="C38" s="94"/>
      <c r="D38" s="94"/>
      <c r="E38" s="96"/>
      <c r="F38" s="123"/>
      <c r="G38" s="94"/>
      <c r="H38" s="97"/>
      <c r="I38" s="94"/>
    </row>
    <row r="39" spans="1:9" ht="20.100000000000001" hidden="1" customHeight="1" outlineLevel="1" x14ac:dyDescent="0.2">
      <c r="A39" s="94"/>
      <c r="B39" s="168" t="s">
        <v>120</v>
      </c>
      <c r="C39" s="98"/>
      <c r="D39" s="155"/>
      <c r="E39" s="155" t="s">
        <v>122</v>
      </c>
      <c r="F39" s="169" t="s">
        <v>123</v>
      </c>
      <c r="G39" s="155" t="s">
        <v>124</v>
      </c>
      <c r="H39" s="155" t="s">
        <v>125</v>
      </c>
      <c r="I39" s="94"/>
    </row>
    <row r="40" spans="1:9" ht="20.100000000000001" hidden="1" customHeight="1" outlineLevel="1" x14ac:dyDescent="0.2">
      <c r="A40" s="94"/>
      <c r="B40" s="103" t="s">
        <v>187</v>
      </c>
      <c r="C40" s="194" t="s">
        <v>188</v>
      </c>
      <c r="D40" s="105"/>
      <c r="E40" s="228" t="s">
        <v>132</v>
      </c>
      <c r="F40" s="228">
        <v>3.5</v>
      </c>
      <c r="G40" s="106" t="s">
        <v>189</v>
      </c>
      <c r="H40" s="106"/>
      <c r="I40" s="94"/>
    </row>
    <row r="41" spans="1:9" ht="27" hidden="1" outlineLevel="1" thickTop="1" thickBot="1" x14ac:dyDescent="0.25">
      <c r="A41" s="94"/>
      <c r="B41" s="103" t="s">
        <v>190</v>
      </c>
      <c r="C41" s="194" t="s">
        <v>191</v>
      </c>
      <c r="D41" s="105"/>
      <c r="E41" s="228" t="s">
        <v>132</v>
      </c>
      <c r="F41" s="228">
        <v>4</v>
      </c>
      <c r="G41" s="106" t="s">
        <v>192</v>
      </c>
      <c r="H41" s="106"/>
      <c r="I41" s="94"/>
    </row>
    <row r="42" spans="1:9" ht="20.100000000000001" hidden="1" customHeight="1" outlineLevel="1" x14ac:dyDescent="0.2">
      <c r="A42" s="94"/>
      <c r="B42" s="103" t="s">
        <v>193</v>
      </c>
      <c r="C42" s="194" t="s">
        <v>194</v>
      </c>
      <c r="D42" s="105"/>
      <c r="E42" s="228" t="s">
        <v>143</v>
      </c>
      <c r="F42" s="228">
        <v>3.5</v>
      </c>
      <c r="G42" s="106" t="s">
        <v>195</v>
      </c>
      <c r="H42" s="170" t="s">
        <v>196</v>
      </c>
      <c r="I42" s="94"/>
    </row>
    <row r="43" spans="1:9" ht="20.100000000000001" hidden="1" customHeight="1" outlineLevel="1" x14ac:dyDescent="0.2">
      <c r="A43" s="94"/>
      <c r="B43" s="103" t="s">
        <v>197</v>
      </c>
      <c r="C43" s="194" t="s">
        <v>198</v>
      </c>
      <c r="D43" s="105"/>
      <c r="E43" s="228" t="s">
        <v>143</v>
      </c>
      <c r="F43" s="228">
        <v>4.25</v>
      </c>
      <c r="G43" s="106" t="s">
        <v>199</v>
      </c>
      <c r="H43" s="170"/>
      <c r="I43" s="94"/>
    </row>
    <row r="44" spans="1:9" ht="20.100000000000001" hidden="1" customHeight="1" outlineLevel="1" x14ac:dyDescent="0.2">
      <c r="A44" s="94"/>
      <c r="B44" s="103" t="s">
        <v>200</v>
      </c>
      <c r="C44" s="194" t="s">
        <v>201</v>
      </c>
      <c r="D44" s="105"/>
      <c r="E44" s="228" t="s">
        <v>132</v>
      </c>
      <c r="F44" s="228">
        <v>4</v>
      </c>
      <c r="G44" s="106" t="s">
        <v>334</v>
      </c>
      <c r="H44" s="170" t="s">
        <v>202</v>
      </c>
      <c r="I44" s="94"/>
    </row>
    <row r="45" spans="1:9" ht="20.100000000000001" hidden="1" customHeight="1" outlineLevel="1" x14ac:dyDescent="0.2">
      <c r="A45" s="94"/>
      <c r="B45" s="103" t="s">
        <v>353</v>
      </c>
      <c r="C45" s="194" t="s">
        <v>354</v>
      </c>
      <c r="D45" s="105"/>
      <c r="E45" s="228" t="s">
        <v>132</v>
      </c>
      <c r="F45" s="228">
        <v>3.5</v>
      </c>
      <c r="G45" s="106" t="s">
        <v>206</v>
      </c>
      <c r="H45" s="170" t="s">
        <v>186</v>
      </c>
      <c r="I45" s="94"/>
    </row>
    <row r="46" spans="1:9" ht="20.100000000000001" hidden="1" customHeight="1" outlineLevel="1" x14ac:dyDescent="0.2">
      <c r="A46" s="94"/>
      <c r="B46" s="103" t="s">
        <v>203</v>
      </c>
      <c r="C46" s="194" t="s">
        <v>204</v>
      </c>
      <c r="D46" s="105"/>
      <c r="E46" s="228" t="s">
        <v>143</v>
      </c>
      <c r="F46" s="228">
        <v>3.5</v>
      </c>
      <c r="G46" s="106" t="s">
        <v>205</v>
      </c>
      <c r="H46" s="106"/>
      <c r="I46" s="94"/>
    </row>
    <row r="47" spans="1:9" ht="29.45" hidden="1" customHeight="1" outlineLevel="1" x14ac:dyDescent="0.2">
      <c r="A47" s="94"/>
      <c r="B47" s="103" t="s">
        <v>351</v>
      </c>
      <c r="C47" s="194" t="s">
        <v>386</v>
      </c>
      <c r="D47" s="105"/>
      <c r="E47" s="228" t="s">
        <v>143</v>
      </c>
      <c r="F47" s="228">
        <v>3.5</v>
      </c>
      <c r="G47" s="106" t="s">
        <v>179</v>
      </c>
      <c r="H47" s="92" t="s">
        <v>283</v>
      </c>
      <c r="I47" s="94"/>
    </row>
    <row r="48" spans="1:9" ht="24" hidden="1" customHeight="1" outlineLevel="1" x14ac:dyDescent="0.2">
      <c r="A48" s="94"/>
      <c r="B48" s="108" t="s">
        <v>384</v>
      </c>
      <c r="C48" s="124" t="s">
        <v>374</v>
      </c>
      <c r="D48" s="105"/>
      <c r="E48" s="160" t="s">
        <v>282</v>
      </c>
      <c r="F48" s="160">
        <v>3</v>
      </c>
      <c r="G48" s="106" t="s">
        <v>206</v>
      </c>
      <c r="H48" s="106"/>
      <c r="I48" s="94"/>
    </row>
    <row r="49" spans="1:9" ht="20.100000000000001" hidden="1" customHeight="1" outlineLevel="1" x14ac:dyDescent="0.2">
      <c r="A49" s="94"/>
      <c r="B49" s="99"/>
      <c r="C49" s="296" t="s">
        <v>352</v>
      </c>
      <c r="D49" s="297"/>
      <c r="E49" s="298"/>
      <c r="F49" s="298"/>
      <c r="G49" s="299"/>
      <c r="H49" s="106"/>
      <c r="I49" s="94"/>
    </row>
    <row r="50" spans="1:9" ht="27" hidden="1" outlineLevel="1" thickTop="1" thickBot="1" x14ac:dyDescent="0.25">
      <c r="A50" s="94"/>
      <c r="B50" s="182" t="s">
        <v>207</v>
      </c>
      <c r="C50" s="124" t="s">
        <v>208</v>
      </c>
      <c r="D50" s="109"/>
      <c r="E50" s="160" t="s">
        <v>209</v>
      </c>
      <c r="F50" s="160">
        <v>3</v>
      </c>
      <c r="G50" s="108"/>
      <c r="H50" s="111"/>
      <c r="I50" s="94"/>
    </row>
    <row r="51" spans="1:9" ht="20.100000000000001" hidden="1" customHeight="1" outlineLevel="1" x14ac:dyDescent="0.2">
      <c r="A51" s="94"/>
      <c r="B51" s="171" t="s">
        <v>158</v>
      </c>
      <c r="C51" s="119"/>
      <c r="E51" s="300" t="s">
        <v>210</v>
      </c>
      <c r="F51" s="301"/>
      <c r="G51" s="125"/>
      <c r="H51" s="126"/>
      <c r="I51" s="94"/>
    </row>
    <row r="52" spans="1:9" ht="13.5" collapsed="1" thickTop="1" x14ac:dyDescent="0.2">
      <c r="A52" s="94"/>
      <c r="B52" s="127"/>
      <c r="C52" s="120"/>
      <c r="D52" s="120"/>
      <c r="E52" s="1"/>
      <c r="F52" s="1"/>
      <c r="H52" s="128"/>
      <c r="I52" s="94"/>
    </row>
    <row r="53" spans="1:9" ht="13.5" thickBot="1" x14ac:dyDescent="0.25">
      <c r="A53" s="94"/>
      <c r="B53" s="167" t="s">
        <v>211</v>
      </c>
      <c r="C53" s="94"/>
      <c r="D53" s="94"/>
      <c r="E53" s="96"/>
      <c r="F53" s="96"/>
      <c r="G53" s="94"/>
      <c r="H53" s="129"/>
      <c r="I53" s="94"/>
    </row>
    <row r="54" spans="1:9" ht="20.100000000000001" hidden="1" customHeight="1" outlineLevel="1" x14ac:dyDescent="0.2">
      <c r="A54" s="94"/>
      <c r="B54" s="168" t="s">
        <v>120</v>
      </c>
      <c r="C54" s="98"/>
      <c r="D54" s="155"/>
      <c r="E54" s="155" t="s">
        <v>212</v>
      </c>
      <c r="F54" s="155" t="s">
        <v>123</v>
      </c>
      <c r="G54" s="155" t="s">
        <v>213</v>
      </c>
      <c r="H54" s="172"/>
      <c r="I54" s="94"/>
    </row>
    <row r="55" spans="1:9" ht="27" hidden="1" outlineLevel="1" thickTop="1" thickBot="1" x14ac:dyDescent="0.25">
      <c r="A55" s="94"/>
      <c r="B55" s="130" t="s">
        <v>364</v>
      </c>
      <c r="C55" s="131" t="s">
        <v>214</v>
      </c>
      <c r="D55" s="132"/>
      <c r="E55" s="173" t="s">
        <v>128</v>
      </c>
      <c r="F55" s="173">
        <v>7</v>
      </c>
      <c r="G55" s="133" t="s">
        <v>215</v>
      </c>
      <c r="H55" s="128"/>
      <c r="I55" s="94"/>
    </row>
    <row r="56" spans="1:9" ht="20.100000000000001" hidden="1" customHeight="1" outlineLevel="1" x14ac:dyDescent="0.2">
      <c r="A56" s="94"/>
      <c r="B56" s="174" t="s">
        <v>158</v>
      </c>
      <c r="C56" s="85"/>
      <c r="D56" s="134"/>
      <c r="E56" s="135"/>
      <c r="F56" s="136"/>
      <c r="G56" s="85"/>
      <c r="H56" s="137"/>
      <c r="I56" s="94"/>
    </row>
    <row r="57" spans="1:9" ht="20.100000000000001" hidden="1" customHeight="1" outlineLevel="1" x14ac:dyDescent="0.2">
      <c r="A57" s="94"/>
      <c r="B57" s="302" t="s">
        <v>216</v>
      </c>
      <c r="C57" s="303"/>
      <c r="D57" s="303"/>
      <c r="E57" s="303"/>
      <c r="F57" s="303"/>
      <c r="G57" s="303"/>
      <c r="H57" s="304"/>
      <c r="I57" s="94"/>
    </row>
    <row r="58" spans="1:9" ht="20.100000000000001" hidden="1" customHeight="1" outlineLevel="1" x14ac:dyDescent="0.2">
      <c r="A58" s="94"/>
      <c r="B58" s="138" t="s">
        <v>217</v>
      </c>
      <c r="C58" s="139" t="s">
        <v>128</v>
      </c>
      <c r="D58" s="140"/>
      <c r="E58" s="141"/>
      <c r="F58" s="175">
        <v>9</v>
      </c>
      <c r="G58" s="142" t="s">
        <v>218</v>
      </c>
      <c r="H58" s="128"/>
      <c r="I58" s="94"/>
    </row>
    <row r="59" spans="1:9" ht="13.5" collapsed="1" thickTop="1" x14ac:dyDescent="0.2">
      <c r="A59" s="94"/>
      <c r="B59" s="119"/>
      <c r="E59" s="1"/>
      <c r="F59" s="1"/>
      <c r="H59" s="122"/>
      <c r="I59" s="94"/>
    </row>
    <row r="60" spans="1:9" x14ac:dyDescent="0.2">
      <c r="A60" s="94"/>
      <c r="B60" s="176" t="s">
        <v>219</v>
      </c>
      <c r="E60" s="1"/>
      <c r="F60" s="1"/>
      <c r="H60" s="128"/>
      <c r="I60" s="94"/>
    </row>
    <row r="61" spans="1:9" x14ac:dyDescent="0.2">
      <c r="A61" s="94"/>
      <c r="B61" s="177" t="s">
        <v>335</v>
      </c>
      <c r="E61" s="1"/>
      <c r="F61" s="1"/>
      <c r="H61" s="128"/>
      <c r="I61" s="94"/>
    </row>
    <row r="62" spans="1:9" x14ac:dyDescent="0.2">
      <c r="A62" s="94"/>
      <c r="B62" s="177" t="s">
        <v>336</v>
      </c>
      <c r="E62" s="1"/>
      <c r="F62" s="1"/>
      <c r="H62" s="128"/>
      <c r="I62" s="94"/>
    </row>
    <row r="63" spans="1:9" x14ac:dyDescent="0.2">
      <c r="A63" s="94"/>
      <c r="B63" s="119"/>
      <c r="E63" s="1"/>
      <c r="F63" s="1"/>
      <c r="H63" s="128"/>
      <c r="I63" s="94"/>
    </row>
    <row r="64" spans="1:9" x14ac:dyDescent="0.2">
      <c r="A64" s="94"/>
      <c r="B64" s="152" t="s">
        <v>220</v>
      </c>
      <c r="C64" s="94"/>
      <c r="D64" s="94"/>
      <c r="E64" s="96"/>
      <c r="F64" s="96"/>
      <c r="G64" s="94"/>
      <c r="H64" s="97"/>
      <c r="I64" s="94"/>
    </row>
    <row r="65" spans="1:19" x14ac:dyDescent="0.2">
      <c r="A65" s="178"/>
      <c r="B65" s="177" t="s">
        <v>385</v>
      </c>
      <c r="E65" s="1"/>
      <c r="F65" s="1"/>
      <c r="H65" s="128"/>
      <c r="I65" s="94"/>
    </row>
    <row r="66" spans="1:19" x14ac:dyDescent="0.2">
      <c r="A66" s="178"/>
      <c r="B66" s="177" t="s">
        <v>221</v>
      </c>
      <c r="E66" s="1"/>
      <c r="F66" s="1"/>
      <c r="H66" s="128"/>
      <c r="I66" s="94"/>
    </row>
    <row r="67" spans="1:19" x14ac:dyDescent="0.2">
      <c r="A67" s="178"/>
      <c r="B67" s="177" t="s">
        <v>328</v>
      </c>
      <c r="E67" s="1"/>
      <c r="F67" s="1"/>
      <c r="H67" s="128"/>
      <c r="I67" s="94"/>
    </row>
    <row r="68" spans="1:19" x14ac:dyDescent="0.2">
      <c r="A68" s="178"/>
      <c r="B68" s="179" t="s">
        <v>223</v>
      </c>
      <c r="E68" s="1"/>
      <c r="F68" s="1"/>
      <c r="H68" s="128"/>
      <c r="I68" s="94"/>
    </row>
    <row r="69" spans="1:19" ht="13.5" thickBot="1" x14ac:dyDescent="0.25">
      <c r="A69" s="94"/>
      <c r="B69" s="279"/>
      <c r="C69" s="280"/>
      <c r="D69" s="280"/>
      <c r="E69" s="280"/>
      <c r="F69" s="280"/>
      <c r="G69" s="280"/>
      <c r="H69" s="281"/>
      <c r="I69" s="94"/>
    </row>
    <row r="70" spans="1:19" ht="20.100000000000001" customHeight="1" thickTop="1" thickBot="1" x14ac:dyDescent="0.25">
      <c r="A70" s="94"/>
      <c r="B70" s="180" t="s">
        <v>449</v>
      </c>
      <c r="C70" s="143"/>
      <c r="D70" s="143"/>
      <c r="E70" s="144"/>
      <c r="F70" s="144"/>
      <c r="G70" s="143"/>
      <c r="H70" s="145"/>
      <c r="I70" s="94"/>
    </row>
    <row r="71" spans="1:19" ht="20.100000000000001" customHeight="1" thickTop="1" thickBot="1" x14ac:dyDescent="0.25">
      <c r="A71" s="94"/>
      <c r="B71" s="168" t="s">
        <v>120</v>
      </c>
      <c r="C71" s="98"/>
      <c r="D71" s="155" t="s">
        <v>225</v>
      </c>
      <c r="E71" s="155" t="s">
        <v>212</v>
      </c>
      <c r="F71" s="155" t="s">
        <v>123</v>
      </c>
      <c r="G71" s="155" t="s">
        <v>124</v>
      </c>
      <c r="H71" s="172" t="s">
        <v>125</v>
      </c>
      <c r="I71" s="94"/>
    </row>
    <row r="72" spans="1:19" ht="19.5" customHeight="1" thickTop="1" thickBot="1" x14ac:dyDescent="0.3">
      <c r="A72" s="146"/>
      <c r="B72" t="s">
        <v>226</v>
      </c>
      <c r="C72" s="112" t="s">
        <v>227</v>
      </c>
      <c r="D72" s="197"/>
      <c r="E72" s="197" t="s">
        <v>143</v>
      </c>
      <c r="F72" s="198">
        <v>3.75</v>
      </c>
      <c r="G72" s="112" t="s">
        <v>411</v>
      </c>
      <c r="H72" s="125"/>
      <c r="I72" s="94"/>
      <c r="K72" s="288" t="s">
        <v>450</v>
      </c>
      <c r="L72" s="289"/>
      <c r="M72" s="289"/>
      <c r="N72" s="290"/>
      <c r="O72" s="245"/>
      <c r="P72" s="288" t="s">
        <v>451</v>
      </c>
      <c r="Q72" s="289"/>
      <c r="R72" s="289"/>
      <c r="S72" s="290"/>
    </row>
    <row r="73" spans="1:19" ht="20.100000000000001" customHeight="1" thickBot="1" x14ac:dyDescent="0.3">
      <c r="A73" s="94"/>
      <c r="B73" s="192" t="s">
        <v>355</v>
      </c>
      <c r="C73" s="193" t="s">
        <v>356</v>
      </c>
      <c r="D73" s="203" t="s">
        <v>237</v>
      </c>
      <c r="E73" s="203" t="s">
        <v>237</v>
      </c>
      <c r="F73" s="234">
        <v>3.25</v>
      </c>
      <c r="G73" s="193" t="s">
        <v>357</v>
      </c>
      <c r="H73" s="148"/>
      <c r="I73" s="94"/>
      <c r="K73" s="215" t="s">
        <v>418</v>
      </c>
      <c r="L73" s="216" t="s">
        <v>425</v>
      </c>
      <c r="M73" s="213" t="s">
        <v>132</v>
      </c>
      <c r="N73" s="217"/>
      <c r="O73" s="246"/>
      <c r="P73" s="215" t="s">
        <v>226</v>
      </c>
      <c r="Q73" s="216" t="s">
        <v>366</v>
      </c>
      <c r="R73" s="213" t="s">
        <v>143</v>
      </c>
      <c r="S73" s="213"/>
    </row>
    <row r="74" spans="1:19" ht="20.100000000000001" customHeight="1" thickTop="1" thickBot="1" x14ac:dyDescent="0.3">
      <c r="A74" s="94"/>
      <c r="B74" s="192" t="s">
        <v>233</v>
      </c>
      <c r="C74" s="193" t="s">
        <v>234</v>
      </c>
      <c r="D74" s="197" t="s">
        <v>225</v>
      </c>
      <c r="E74" s="195" t="s">
        <v>143</v>
      </c>
      <c r="F74" s="234">
        <v>3.5</v>
      </c>
      <c r="G74" s="193" t="s">
        <v>337</v>
      </c>
      <c r="H74" s="201"/>
      <c r="I74" s="94"/>
      <c r="K74" s="215" t="s">
        <v>420</v>
      </c>
      <c r="L74" s="216" t="s">
        <v>244</v>
      </c>
      <c r="M74" s="213" t="s">
        <v>132</v>
      </c>
      <c r="N74" s="213" t="s">
        <v>370</v>
      </c>
      <c r="O74" s="246"/>
      <c r="P74" s="215" t="s">
        <v>233</v>
      </c>
      <c r="Q74" s="216" t="s">
        <v>417</v>
      </c>
      <c r="R74" s="213" t="s">
        <v>143</v>
      </c>
      <c r="S74" s="213" t="s">
        <v>365</v>
      </c>
    </row>
    <row r="75" spans="1:19" ht="20.100000000000001" customHeight="1" thickBot="1" x14ac:dyDescent="0.3">
      <c r="A75" s="94"/>
      <c r="B75" s="192" t="s">
        <v>235</v>
      </c>
      <c r="C75" s="193" t="s">
        <v>236</v>
      </c>
      <c r="D75" s="243"/>
      <c r="E75" s="195" t="s">
        <v>143</v>
      </c>
      <c r="F75" s="234">
        <v>3.5</v>
      </c>
      <c r="G75" s="193" t="s">
        <v>226</v>
      </c>
      <c r="H75" s="201"/>
      <c r="I75" s="94"/>
      <c r="K75" s="213" t="s">
        <v>249</v>
      </c>
      <c r="L75" s="214" t="s">
        <v>368</v>
      </c>
      <c r="M75" s="213" t="s">
        <v>132</v>
      </c>
      <c r="N75" s="213" t="s">
        <v>416</v>
      </c>
      <c r="O75" s="246"/>
      <c r="P75" s="213" t="s">
        <v>235</v>
      </c>
      <c r="Q75" s="214" t="s">
        <v>452</v>
      </c>
      <c r="R75" s="213" t="s">
        <v>143</v>
      </c>
      <c r="S75" s="213"/>
    </row>
    <row r="76" spans="1:19" ht="20.100000000000001" customHeight="1" thickBot="1" x14ac:dyDescent="0.3">
      <c r="A76" s="94"/>
      <c r="B76" s="192" t="s">
        <v>238</v>
      </c>
      <c r="C76" s="193" t="s">
        <v>239</v>
      </c>
      <c r="D76" s="203" t="s">
        <v>237</v>
      </c>
      <c r="E76" s="203" t="s">
        <v>237</v>
      </c>
      <c r="F76" s="234">
        <v>3</v>
      </c>
      <c r="G76" s="193" t="s">
        <v>338</v>
      </c>
      <c r="H76" s="201"/>
      <c r="I76" s="94"/>
      <c r="K76" s="215" t="s">
        <v>404</v>
      </c>
      <c r="L76" s="216" t="s">
        <v>479</v>
      </c>
      <c r="M76" s="213" t="s">
        <v>132</v>
      </c>
      <c r="N76" s="213" t="s">
        <v>416</v>
      </c>
      <c r="O76" s="246"/>
      <c r="P76" s="215" t="s">
        <v>247</v>
      </c>
      <c r="Q76" s="216" t="s">
        <v>248</v>
      </c>
      <c r="R76" s="213" t="s">
        <v>143</v>
      </c>
      <c r="S76" s="213" t="s">
        <v>365</v>
      </c>
    </row>
    <row r="77" spans="1:19" ht="20.100000000000001" customHeight="1" thickBot="1" x14ac:dyDescent="0.3">
      <c r="A77" s="94"/>
      <c r="B77" s="192" t="s">
        <v>243</v>
      </c>
      <c r="C77" s="193" t="s">
        <v>244</v>
      </c>
      <c r="D77" s="234" t="s">
        <v>370</v>
      </c>
      <c r="E77" s="195" t="s">
        <v>132</v>
      </c>
      <c r="F77" s="234">
        <v>3.5</v>
      </c>
      <c r="G77" s="193" t="s">
        <v>245</v>
      </c>
      <c r="H77" s="202" t="s">
        <v>246</v>
      </c>
      <c r="I77" s="94"/>
      <c r="K77" s="215" t="s">
        <v>406</v>
      </c>
      <c r="L77" s="216" t="s">
        <v>423</v>
      </c>
      <c r="M77" s="213" t="s">
        <v>132</v>
      </c>
      <c r="N77" s="217"/>
      <c r="O77" s="246"/>
      <c r="P77" s="215" t="s">
        <v>252</v>
      </c>
      <c r="Q77" s="216" t="s">
        <v>453</v>
      </c>
      <c r="R77" s="213" t="s">
        <v>143</v>
      </c>
      <c r="S77" s="213" t="s">
        <v>365</v>
      </c>
    </row>
    <row r="78" spans="1:19" ht="20.100000000000001" customHeight="1" thickTop="1" thickBot="1" x14ac:dyDescent="0.3">
      <c r="A78" s="94"/>
      <c r="B78" s="192" t="s">
        <v>247</v>
      </c>
      <c r="C78" s="193" t="s">
        <v>248</v>
      </c>
      <c r="D78" s="197" t="s">
        <v>225</v>
      </c>
      <c r="E78" s="195" t="s">
        <v>143</v>
      </c>
      <c r="F78" s="234">
        <v>3.25</v>
      </c>
      <c r="G78" s="193" t="s">
        <v>169</v>
      </c>
      <c r="H78" s="202"/>
      <c r="I78" s="94"/>
      <c r="K78" s="215" t="s">
        <v>265</v>
      </c>
      <c r="L78" s="216" t="s">
        <v>371</v>
      </c>
      <c r="M78" s="213" t="s">
        <v>132</v>
      </c>
      <c r="N78" s="213" t="s">
        <v>424</v>
      </c>
      <c r="O78" s="246"/>
      <c r="P78" s="215" t="s">
        <v>259</v>
      </c>
      <c r="Q78" s="216" t="s">
        <v>421</v>
      </c>
      <c r="R78" s="213" t="s">
        <v>143</v>
      </c>
      <c r="S78" s="213"/>
    </row>
    <row r="79" spans="1:19" ht="20.100000000000001" customHeight="1" thickBot="1" x14ac:dyDescent="0.3">
      <c r="A79" s="94"/>
      <c r="B79" s="192" t="s">
        <v>249</v>
      </c>
      <c r="C79" s="193" t="s">
        <v>368</v>
      </c>
      <c r="D79" s="234" t="s">
        <v>225</v>
      </c>
      <c r="E79" s="195" t="s">
        <v>132</v>
      </c>
      <c r="F79" s="234">
        <v>4.25</v>
      </c>
      <c r="G79" s="193" t="s">
        <v>226</v>
      </c>
      <c r="H79" s="202"/>
      <c r="I79" s="94"/>
      <c r="K79" s="215" t="s">
        <v>358</v>
      </c>
      <c r="L79" s="216" t="s">
        <v>359</v>
      </c>
      <c r="M79" s="213" t="s">
        <v>132</v>
      </c>
      <c r="N79" s="213" t="s">
        <v>416</v>
      </c>
      <c r="O79" s="246"/>
      <c r="P79" s="215" t="s">
        <v>262</v>
      </c>
      <c r="Q79" s="216" t="s">
        <v>474</v>
      </c>
      <c r="R79" s="213" t="s">
        <v>143</v>
      </c>
      <c r="S79" s="213" t="s">
        <v>365</v>
      </c>
    </row>
    <row r="80" spans="1:19" ht="20.100000000000001" customHeight="1" thickBot="1" x14ac:dyDescent="0.3">
      <c r="A80" s="94"/>
      <c r="B80" s="192" t="s">
        <v>404</v>
      </c>
      <c r="C80" s="193" t="s">
        <v>479</v>
      </c>
      <c r="D80" s="234" t="s">
        <v>225</v>
      </c>
      <c r="E80" s="195" t="s">
        <v>132</v>
      </c>
      <c r="F80" s="243">
        <v>3.5</v>
      </c>
      <c r="G80" s="193" t="s">
        <v>477</v>
      </c>
      <c r="H80" s="202"/>
      <c r="I80" s="94"/>
      <c r="K80" s="213" t="s">
        <v>454</v>
      </c>
      <c r="L80" s="214" t="s">
        <v>455</v>
      </c>
      <c r="M80" s="213" t="s">
        <v>132</v>
      </c>
      <c r="N80" s="213"/>
      <c r="O80" s="246"/>
      <c r="P80" s="215" t="s">
        <v>361</v>
      </c>
      <c r="Q80" s="216" t="s">
        <v>305</v>
      </c>
      <c r="R80" s="213" t="s">
        <v>143</v>
      </c>
      <c r="S80" s="213" t="s">
        <v>369</v>
      </c>
    </row>
    <row r="81" spans="1:19" ht="20.100000000000001" customHeight="1" thickBot="1" x14ac:dyDescent="0.3">
      <c r="A81" s="94"/>
      <c r="B81" s="192" t="s">
        <v>471</v>
      </c>
      <c r="C81" s="193" t="s">
        <v>472</v>
      </c>
      <c r="D81" s="203" t="s">
        <v>237</v>
      </c>
      <c r="E81" s="203" t="s">
        <v>237</v>
      </c>
      <c r="F81" s="243">
        <v>3.5</v>
      </c>
      <c r="G81" s="193" t="s">
        <v>473</v>
      </c>
      <c r="H81" s="202" t="s">
        <v>363</v>
      </c>
      <c r="I81" s="94"/>
      <c r="O81" s="246"/>
      <c r="P81" s="215" t="s">
        <v>277</v>
      </c>
      <c r="Q81" s="216" t="s">
        <v>278</v>
      </c>
      <c r="R81" s="213" t="s">
        <v>143</v>
      </c>
      <c r="S81" s="213" t="s">
        <v>365</v>
      </c>
    </row>
    <row r="82" spans="1:19" ht="20.100000000000001" customHeight="1" thickBot="1" x14ac:dyDescent="0.3">
      <c r="A82" s="94"/>
      <c r="B82" s="192" t="s">
        <v>252</v>
      </c>
      <c r="C82" s="193" t="s">
        <v>253</v>
      </c>
      <c r="D82" s="234" t="s">
        <v>225</v>
      </c>
      <c r="E82" s="195" t="s">
        <v>143</v>
      </c>
      <c r="F82" s="234">
        <v>3.25</v>
      </c>
      <c r="G82" s="193" t="s">
        <v>254</v>
      </c>
      <c r="H82" s="202"/>
      <c r="I82" s="94"/>
      <c r="O82" s="246"/>
      <c r="P82" s="213" t="s">
        <v>363</v>
      </c>
      <c r="Q82" s="214" t="s">
        <v>456</v>
      </c>
      <c r="R82" s="213" t="s">
        <v>143</v>
      </c>
      <c r="S82" s="213" t="s">
        <v>365</v>
      </c>
    </row>
    <row r="83" spans="1:19" ht="20.100000000000001" customHeight="1" thickBot="1" x14ac:dyDescent="0.3">
      <c r="A83" s="94"/>
      <c r="B83" s="192" t="s">
        <v>259</v>
      </c>
      <c r="C83" s="193" t="s">
        <v>260</v>
      </c>
      <c r="D83" s="234"/>
      <c r="E83" s="195" t="s">
        <v>143</v>
      </c>
      <c r="F83" s="234">
        <v>3.5</v>
      </c>
      <c r="G83" s="193" t="s">
        <v>261</v>
      </c>
      <c r="H83" s="202"/>
      <c r="I83" s="94"/>
      <c r="O83" s="247"/>
      <c r="P83" s="248" t="s">
        <v>443</v>
      </c>
      <c r="Q83" s="249" t="s">
        <v>426</v>
      </c>
      <c r="R83" s="250"/>
      <c r="S83" s="251"/>
    </row>
    <row r="84" spans="1:19" ht="20.100000000000001" customHeight="1" x14ac:dyDescent="0.25">
      <c r="A84" s="94"/>
      <c r="B84" s="192" t="s">
        <v>406</v>
      </c>
      <c r="C84" s="193" t="s">
        <v>408</v>
      </c>
      <c r="D84" s="234"/>
      <c r="E84" s="195" t="s">
        <v>132</v>
      </c>
      <c r="F84" s="234">
        <v>3.5</v>
      </c>
      <c r="G84" s="193" t="s">
        <v>476</v>
      </c>
      <c r="H84" s="202"/>
      <c r="I84" s="94"/>
    </row>
    <row r="85" spans="1:19" ht="20.100000000000001" customHeight="1" x14ac:dyDescent="0.25">
      <c r="A85" s="94"/>
      <c r="B85" s="192" t="s">
        <v>262</v>
      </c>
      <c r="C85" s="193" t="s">
        <v>263</v>
      </c>
      <c r="D85" s="234" t="s">
        <v>225</v>
      </c>
      <c r="E85" s="195" t="s">
        <v>143</v>
      </c>
      <c r="F85" s="234">
        <v>3.5</v>
      </c>
      <c r="G85" s="193" t="s">
        <v>264</v>
      </c>
      <c r="H85" s="202"/>
      <c r="I85" s="94"/>
    </row>
    <row r="86" spans="1:19" ht="20.100000000000001" customHeight="1" x14ac:dyDescent="0.25">
      <c r="A86" s="94"/>
      <c r="B86" s="192" t="s">
        <v>265</v>
      </c>
      <c r="C86" s="193" t="s">
        <v>266</v>
      </c>
      <c r="D86" s="234" t="s">
        <v>370</v>
      </c>
      <c r="E86" s="195" t="s">
        <v>132</v>
      </c>
      <c r="F86" s="234">
        <v>3</v>
      </c>
      <c r="G86" s="193" t="s">
        <v>267</v>
      </c>
      <c r="H86" s="202"/>
      <c r="I86" s="94"/>
    </row>
    <row r="87" spans="1:19" ht="20.100000000000001" customHeight="1" x14ac:dyDescent="0.25">
      <c r="A87" s="94"/>
      <c r="B87" s="192" t="s">
        <v>358</v>
      </c>
      <c r="C87" s="193" t="s">
        <v>359</v>
      </c>
      <c r="D87" s="234" t="s">
        <v>225</v>
      </c>
      <c r="E87" s="195" t="s">
        <v>132</v>
      </c>
      <c r="F87" s="234">
        <v>3.5</v>
      </c>
      <c r="G87" s="193" t="s">
        <v>396</v>
      </c>
      <c r="H87" s="202" t="s">
        <v>360</v>
      </c>
      <c r="I87" s="94"/>
    </row>
    <row r="88" spans="1:19" ht="20.100000000000001" customHeight="1" thickBot="1" x14ac:dyDescent="0.3">
      <c r="A88" s="94"/>
      <c r="B88" s="192" t="s">
        <v>407</v>
      </c>
      <c r="C88" s="193" t="s">
        <v>414</v>
      </c>
      <c r="D88" s="203" t="s">
        <v>237</v>
      </c>
      <c r="E88" s="203" t="s">
        <v>237</v>
      </c>
      <c r="F88" s="234">
        <v>3.5</v>
      </c>
      <c r="G88" s="193" t="s">
        <v>181</v>
      </c>
      <c r="H88" s="202"/>
      <c r="I88" s="94"/>
    </row>
    <row r="89" spans="1:19" ht="20.100000000000001" customHeight="1" thickBot="1" x14ac:dyDescent="0.3">
      <c r="A89" s="94"/>
      <c r="B89" s="192" t="s">
        <v>361</v>
      </c>
      <c r="C89" s="193" t="s">
        <v>305</v>
      </c>
      <c r="D89" s="234" t="s">
        <v>478</v>
      </c>
      <c r="E89" s="195" t="s">
        <v>143</v>
      </c>
      <c r="F89" s="234">
        <v>3</v>
      </c>
      <c r="G89" s="193" t="s">
        <v>362</v>
      </c>
      <c r="H89" s="202"/>
      <c r="I89" s="94"/>
      <c r="L89" s="291" t="s">
        <v>444</v>
      </c>
      <c r="M89" s="292"/>
      <c r="N89" s="292"/>
      <c r="O89" s="292"/>
      <c r="P89" s="292"/>
      <c r="Q89" s="293"/>
    </row>
    <row r="90" spans="1:19" ht="20.100000000000001" customHeight="1" thickBot="1" x14ac:dyDescent="0.3">
      <c r="A90" s="94"/>
      <c r="B90" s="192" t="s">
        <v>270</v>
      </c>
      <c r="C90" s="193" t="s">
        <v>271</v>
      </c>
      <c r="D90" s="234" t="s">
        <v>272</v>
      </c>
      <c r="E90" s="195" t="s">
        <v>273</v>
      </c>
      <c r="F90" s="234">
        <v>3.5</v>
      </c>
      <c r="G90" s="193" t="s">
        <v>341</v>
      </c>
      <c r="H90" s="201"/>
      <c r="I90" s="94"/>
      <c r="K90" s="213" t="s">
        <v>280</v>
      </c>
      <c r="L90" s="214" t="s">
        <v>427</v>
      </c>
      <c r="M90" s="213" t="s">
        <v>132</v>
      </c>
      <c r="N90" s="218"/>
      <c r="O90" s="218"/>
      <c r="P90" s="213" t="s">
        <v>372</v>
      </c>
      <c r="Q90" s="214" t="s">
        <v>427</v>
      </c>
      <c r="R90" s="213" t="s">
        <v>143</v>
      </c>
    </row>
    <row r="91" spans="1:19" ht="20.100000000000001" customHeight="1" thickBot="1" x14ac:dyDescent="0.3">
      <c r="A91" s="94"/>
      <c r="B91" s="192" t="s">
        <v>274</v>
      </c>
      <c r="C91" s="193" t="s">
        <v>275</v>
      </c>
      <c r="D91" s="234"/>
      <c r="E91" s="195" t="s">
        <v>143</v>
      </c>
      <c r="F91" s="234">
        <v>3</v>
      </c>
      <c r="G91" s="193" t="s">
        <v>276</v>
      </c>
      <c r="H91" s="201"/>
      <c r="I91" s="94"/>
      <c r="K91" s="213" t="s">
        <v>461</v>
      </c>
      <c r="L91" s="214" t="s">
        <v>440</v>
      </c>
      <c r="M91" s="213" t="s">
        <v>132</v>
      </c>
      <c r="N91" s="218"/>
      <c r="O91" s="218"/>
      <c r="P91" s="213" t="s">
        <v>373</v>
      </c>
      <c r="Q91" s="214" t="s">
        <v>440</v>
      </c>
      <c r="R91" s="213" t="s">
        <v>143</v>
      </c>
    </row>
    <row r="92" spans="1:19" ht="20.100000000000001" customHeight="1" thickBot="1" x14ac:dyDescent="0.3">
      <c r="A92" s="94"/>
      <c r="B92" s="149" t="s">
        <v>277</v>
      </c>
      <c r="C92" s="108" t="s">
        <v>278</v>
      </c>
      <c r="D92" s="244" t="s">
        <v>225</v>
      </c>
      <c r="E92" s="204" t="s">
        <v>143</v>
      </c>
      <c r="F92" s="235">
        <v>3</v>
      </c>
      <c r="G92" s="108" t="s">
        <v>200</v>
      </c>
      <c r="H92" s="150"/>
      <c r="I92" s="94"/>
      <c r="K92" s="213" t="s">
        <v>284</v>
      </c>
      <c r="L92" s="214" t="s">
        <v>428</v>
      </c>
      <c r="M92" s="213" t="s">
        <v>132</v>
      </c>
      <c r="N92" s="218"/>
      <c r="O92" s="218"/>
      <c r="P92" s="213" t="s">
        <v>375</v>
      </c>
      <c r="Q92" s="214" t="s">
        <v>288</v>
      </c>
      <c r="R92" s="213" t="s">
        <v>143</v>
      </c>
    </row>
    <row r="93" spans="1:19" ht="20.100000000000001" customHeight="1" thickTop="1" thickBot="1" x14ac:dyDescent="0.3">
      <c r="A93" s="94"/>
      <c r="B93" s="294"/>
      <c r="C93" s="286"/>
      <c r="D93" s="286"/>
      <c r="E93" s="286"/>
      <c r="F93" s="286"/>
      <c r="G93" s="286"/>
      <c r="H93" s="295"/>
      <c r="I93" s="94"/>
      <c r="K93" s="213" t="s">
        <v>293</v>
      </c>
      <c r="L93" s="214" t="s">
        <v>294</v>
      </c>
      <c r="M93" s="213" t="s">
        <v>132</v>
      </c>
      <c r="N93" s="218"/>
      <c r="O93" s="218"/>
      <c r="P93" s="213" t="s">
        <v>377</v>
      </c>
      <c r="Q93" s="214" t="s">
        <v>430</v>
      </c>
      <c r="R93" s="213" t="s">
        <v>143</v>
      </c>
    </row>
    <row r="94" spans="1:19" ht="20.100000000000001" customHeight="1" thickTop="1" thickBot="1" x14ac:dyDescent="0.3">
      <c r="A94" s="94"/>
      <c r="B94" s="98" t="s">
        <v>120</v>
      </c>
      <c r="C94" s="98"/>
      <c r="D94" s="209" t="s">
        <v>225</v>
      </c>
      <c r="E94" s="209" t="s">
        <v>212</v>
      </c>
      <c r="F94" s="209" t="s">
        <v>123</v>
      </c>
      <c r="G94" s="209" t="s">
        <v>124</v>
      </c>
      <c r="H94" s="210" t="s">
        <v>125</v>
      </c>
      <c r="I94" s="94"/>
      <c r="K94" s="213" t="s">
        <v>301</v>
      </c>
      <c r="L94" s="214" t="s">
        <v>431</v>
      </c>
      <c r="M94" s="213" t="s">
        <v>132</v>
      </c>
      <c r="N94" s="218"/>
      <c r="O94" s="218"/>
      <c r="P94" s="213" t="s">
        <v>378</v>
      </c>
      <c r="Q94" s="214" t="s">
        <v>432</v>
      </c>
      <c r="R94" s="213" t="s">
        <v>143</v>
      </c>
    </row>
    <row r="95" spans="1:19" ht="20.100000000000001" customHeight="1" thickTop="1" thickBot="1" x14ac:dyDescent="0.3">
      <c r="A95" s="94"/>
      <c r="B95" s="100" t="s">
        <v>319</v>
      </c>
      <c r="C95" s="100" t="s">
        <v>320</v>
      </c>
      <c r="D95" s="200"/>
      <c r="E95" s="200" t="s">
        <v>143</v>
      </c>
      <c r="F95" s="200">
        <v>3.5</v>
      </c>
      <c r="G95" s="100" t="s">
        <v>321</v>
      </c>
      <c r="H95" s="211"/>
      <c r="I95" s="94"/>
      <c r="K95" s="213" t="s">
        <v>269</v>
      </c>
      <c r="L95" s="214" t="s">
        <v>436</v>
      </c>
      <c r="M95" s="213" t="s">
        <v>132</v>
      </c>
      <c r="N95" s="218"/>
      <c r="O95" s="218"/>
      <c r="P95" s="213" t="s">
        <v>379</v>
      </c>
      <c r="Q95" s="214" t="s">
        <v>435</v>
      </c>
      <c r="R95" s="213" t="s">
        <v>143</v>
      </c>
    </row>
    <row r="96" spans="1:19" ht="28.5" customHeight="1" thickBot="1" x14ac:dyDescent="0.3">
      <c r="A96" s="94"/>
      <c r="B96" s="193" t="s">
        <v>322</v>
      </c>
      <c r="C96" s="194" t="s">
        <v>323</v>
      </c>
      <c r="D96" s="203" t="s">
        <v>237</v>
      </c>
      <c r="E96" s="203" t="s">
        <v>237</v>
      </c>
      <c r="F96" s="195">
        <v>3.5</v>
      </c>
      <c r="G96" s="193" t="s">
        <v>324</v>
      </c>
      <c r="H96" s="202" t="s">
        <v>325</v>
      </c>
      <c r="I96" s="94"/>
      <c r="N96" s="218"/>
      <c r="O96" s="218"/>
      <c r="P96" s="213" t="s">
        <v>380</v>
      </c>
      <c r="Q96" s="214" t="s">
        <v>437</v>
      </c>
      <c r="R96" s="213" t="s">
        <v>143</v>
      </c>
    </row>
    <row r="97" spans="1:18" ht="20.100000000000001" customHeight="1" thickBot="1" x14ac:dyDescent="0.3">
      <c r="A97" s="94"/>
      <c r="B97" s="147" t="s">
        <v>325</v>
      </c>
      <c r="C97" s="193" t="s">
        <v>326</v>
      </c>
      <c r="D97" s="203" t="s">
        <v>237</v>
      </c>
      <c r="E97" s="203" t="s">
        <v>237</v>
      </c>
      <c r="F97" s="195">
        <v>4.5</v>
      </c>
      <c r="G97" s="193" t="s">
        <v>327</v>
      </c>
      <c r="H97" s="202" t="s">
        <v>329</v>
      </c>
      <c r="I97" s="94"/>
      <c r="N97" s="218"/>
      <c r="O97" s="218"/>
      <c r="P97" s="213" t="s">
        <v>382</v>
      </c>
      <c r="Q97" s="214" t="s">
        <v>439</v>
      </c>
      <c r="R97" s="213" t="s">
        <v>143</v>
      </c>
    </row>
    <row r="98" spans="1:18" ht="20.100000000000001" customHeight="1" x14ac:dyDescent="0.25">
      <c r="A98" s="94"/>
      <c r="B98" s="252" t="s">
        <v>280</v>
      </c>
      <c r="C98" s="100" t="s">
        <v>281</v>
      </c>
      <c r="D98" s="200"/>
      <c r="E98" s="200" t="s">
        <v>282</v>
      </c>
      <c r="F98" s="200">
        <v>3</v>
      </c>
      <c r="G98" s="102" t="s">
        <v>172</v>
      </c>
      <c r="H98" s="211"/>
      <c r="I98" s="94"/>
      <c r="K98" s="219" t="s">
        <v>441</v>
      </c>
    </row>
    <row r="99" spans="1:18" ht="20.100000000000001" customHeight="1" x14ac:dyDescent="0.25">
      <c r="A99" s="94"/>
      <c r="B99" s="147" t="s">
        <v>284</v>
      </c>
      <c r="C99" s="193" t="s">
        <v>285</v>
      </c>
      <c r="D99" s="195"/>
      <c r="E99" s="195" t="s">
        <v>132</v>
      </c>
      <c r="F99" s="195">
        <v>3</v>
      </c>
      <c r="G99" s="106" t="s">
        <v>286</v>
      </c>
      <c r="H99" s="202"/>
      <c r="I99" s="94"/>
      <c r="K99" s="220" t="s">
        <v>457</v>
      </c>
    </row>
    <row r="100" spans="1:18" ht="19.5" customHeight="1" x14ac:dyDescent="0.25">
      <c r="A100" s="94"/>
      <c r="B100" s="147" t="s">
        <v>287</v>
      </c>
      <c r="C100" s="193" t="s">
        <v>288</v>
      </c>
      <c r="D100" s="195"/>
      <c r="E100" s="195" t="s">
        <v>143</v>
      </c>
      <c r="F100" s="195">
        <v>4</v>
      </c>
      <c r="G100" s="106" t="s">
        <v>475</v>
      </c>
      <c r="H100" s="202"/>
      <c r="I100" s="94"/>
    </row>
    <row r="101" spans="1:18" ht="20.100000000000001" customHeight="1" x14ac:dyDescent="0.25">
      <c r="A101" s="94"/>
      <c r="B101" s="147" t="s">
        <v>290</v>
      </c>
      <c r="C101" s="193" t="s">
        <v>291</v>
      </c>
      <c r="D101" s="195"/>
      <c r="E101" s="195" t="s">
        <v>143</v>
      </c>
      <c r="F101" s="195">
        <v>3</v>
      </c>
      <c r="G101" s="106" t="s">
        <v>292</v>
      </c>
      <c r="H101" s="202"/>
      <c r="I101" s="94"/>
    </row>
    <row r="102" spans="1:18" ht="20.100000000000001" customHeight="1" x14ac:dyDescent="0.25">
      <c r="A102" s="94"/>
      <c r="B102" s="147" t="s">
        <v>293</v>
      </c>
      <c r="C102" s="193" t="s">
        <v>294</v>
      </c>
      <c r="D102" s="195"/>
      <c r="E102" s="195" t="s">
        <v>132</v>
      </c>
      <c r="F102" s="195">
        <v>3</v>
      </c>
      <c r="G102" s="106" t="s">
        <v>295</v>
      </c>
      <c r="H102" s="202"/>
      <c r="I102" s="94"/>
    </row>
    <row r="103" spans="1:18" ht="20.100000000000001" customHeight="1" x14ac:dyDescent="0.25">
      <c r="A103" s="94"/>
      <c r="B103" s="147" t="s">
        <v>296</v>
      </c>
      <c r="C103" s="193" t="s">
        <v>297</v>
      </c>
      <c r="D103" s="195"/>
      <c r="E103" s="195" t="s">
        <v>143</v>
      </c>
      <c r="F103" s="195">
        <v>3</v>
      </c>
      <c r="G103" s="106" t="s">
        <v>298</v>
      </c>
      <c r="H103" s="202"/>
      <c r="I103" s="94"/>
    </row>
    <row r="104" spans="1:18" ht="15.75" x14ac:dyDescent="0.25">
      <c r="A104" s="94"/>
      <c r="B104" s="147" t="s">
        <v>299</v>
      </c>
      <c r="C104" s="193" t="s">
        <v>300</v>
      </c>
      <c r="D104" s="195"/>
      <c r="E104" s="195" t="s">
        <v>143</v>
      </c>
      <c r="F104" s="195">
        <v>3</v>
      </c>
      <c r="G104" s="106" t="s">
        <v>187</v>
      </c>
      <c r="H104" s="202"/>
      <c r="I104" s="94"/>
    </row>
    <row r="105" spans="1:18" ht="20.100000000000001" customHeight="1" x14ac:dyDescent="0.25">
      <c r="A105" s="94"/>
      <c r="B105" s="147" t="s">
        <v>301</v>
      </c>
      <c r="C105" s="193" t="s">
        <v>302</v>
      </c>
      <c r="D105" s="195"/>
      <c r="E105" s="195" t="s">
        <v>132</v>
      </c>
      <c r="F105" s="195">
        <v>3</v>
      </c>
      <c r="G105" s="106" t="s">
        <v>303</v>
      </c>
      <c r="H105" s="202"/>
      <c r="I105" s="94"/>
    </row>
    <row r="106" spans="1:18" ht="20.100000000000001" customHeight="1" x14ac:dyDescent="0.25">
      <c r="A106" s="94"/>
      <c r="B106" s="147" t="s">
        <v>309</v>
      </c>
      <c r="C106" s="193" t="s">
        <v>310</v>
      </c>
      <c r="D106" s="195"/>
      <c r="E106" s="195" t="s">
        <v>143</v>
      </c>
      <c r="F106" s="195">
        <v>3</v>
      </c>
      <c r="G106" s="106" t="s">
        <v>179</v>
      </c>
      <c r="H106" s="202"/>
      <c r="I106" s="94"/>
    </row>
    <row r="107" spans="1:18" ht="20.100000000000001" customHeight="1" x14ac:dyDescent="0.25">
      <c r="A107" s="94"/>
      <c r="B107" s="147" t="s">
        <v>269</v>
      </c>
      <c r="C107" s="193" t="s">
        <v>311</v>
      </c>
      <c r="D107" s="195"/>
      <c r="E107" s="195" t="s">
        <v>132</v>
      </c>
      <c r="F107" s="195">
        <v>3</v>
      </c>
      <c r="G107" s="106" t="s">
        <v>462</v>
      </c>
      <c r="H107" s="202"/>
      <c r="I107" s="94"/>
    </row>
    <row r="108" spans="1:18" ht="20.100000000000001" customHeight="1" x14ac:dyDescent="0.25">
      <c r="A108" s="94"/>
      <c r="B108" s="147" t="s">
        <v>313</v>
      </c>
      <c r="C108" s="193" t="s">
        <v>314</v>
      </c>
      <c r="D108" s="203" t="s">
        <v>237</v>
      </c>
      <c r="E108" s="203" t="s">
        <v>237</v>
      </c>
      <c r="F108" s="195">
        <v>4</v>
      </c>
      <c r="G108" s="106" t="s">
        <v>315</v>
      </c>
      <c r="H108" s="202"/>
      <c r="I108" s="94"/>
    </row>
    <row r="109" spans="1:18" ht="20.100000000000001" customHeight="1" x14ac:dyDescent="0.25">
      <c r="A109" s="94"/>
      <c r="B109" s="236" t="s">
        <v>316</v>
      </c>
      <c r="C109" s="231" t="s">
        <v>317</v>
      </c>
      <c r="D109" s="237"/>
      <c r="E109" s="237" t="s">
        <v>143</v>
      </c>
      <c r="F109" s="237">
        <v>3.5</v>
      </c>
      <c r="G109" s="111" t="s">
        <v>318</v>
      </c>
      <c r="H109" s="238"/>
      <c r="I109" s="94"/>
    </row>
    <row r="110" spans="1:18" ht="20.100000000000001" customHeight="1" x14ac:dyDescent="0.25">
      <c r="A110" s="94"/>
      <c r="B110" s="236" t="s">
        <v>454</v>
      </c>
      <c r="C110" s="231" t="s">
        <v>455</v>
      </c>
      <c r="D110" s="239"/>
      <c r="E110" s="195" t="s">
        <v>132</v>
      </c>
      <c r="F110" s="240">
        <v>4.5</v>
      </c>
      <c r="G110" s="106" t="s">
        <v>458</v>
      </c>
      <c r="H110" s="239"/>
      <c r="I110" s="94"/>
    </row>
    <row r="111" spans="1:18" ht="24" customHeight="1" thickBot="1" x14ac:dyDescent="0.3">
      <c r="A111" s="94"/>
      <c r="B111" s="224" t="s">
        <v>363</v>
      </c>
      <c r="C111" s="221" t="s">
        <v>251</v>
      </c>
      <c r="D111" s="222" t="s">
        <v>225</v>
      </c>
      <c r="E111" s="241" t="s">
        <v>143</v>
      </c>
      <c r="F111" s="241"/>
      <c r="G111" s="221" t="s">
        <v>459</v>
      </c>
      <c r="H111" s="242" t="s">
        <v>460</v>
      </c>
      <c r="I111" s="94"/>
    </row>
    <row r="112" spans="1:18" ht="13.5" thickTop="1" x14ac:dyDescent="0.2"/>
    <row r="141" spans="2:2" x14ac:dyDescent="0.2">
      <c r="B141" t="e">
        <f>IF(SUM(#REF!:'[1]Course Summ 24-25'!F873.5B133)&lt;3,"Must choose at least three electives from List B","")</f>
        <v>#REF!</v>
      </c>
    </row>
  </sheetData>
  <mergeCells count="14">
    <mergeCell ref="P72:S72"/>
    <mergeCell ref="L89:Q89"/>
    <mergeCell ref="B93:H93"/>
    <mergeCell ref="C49:G49"/>
    <mergeCell ref="E51:F51"/>
    <mergeCell ref="B57:H57"/>
    <mergeCell ref="B69:H69"/>
    <mergeCell ref="K72:N72"/>
    <mergeCell ref="C36:E36"/>
    <mergeCell ref="B1:H1"/>
    <mergeCell ref="B2:H2"/>
    <mergeCell ref="B3:H3"/>
    <mergeCell ref="C19:E19"/>
    <mergeCell ref="B20:H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A1:S149"/>
  <sheetViews>
    <sheetView topLeftCell="H72" zoomScaleNormal="100" workbookViewId="0">
      <selection activeCell="F115" sqref="F115"/>
    </sheetView>
  </sheetViews>
  <sheetFormatPr defaultRowHeight="12.75" outlineLevelRow="1" x14ac:dyDescent="0.2"/>
  <cols>
    <col min="1" max="1" width="1" customWidth="1"/>
    <col min="2" max="2" width="14.42578125" customWidth="1"/>
    <col min="3" max="3" width="36.140625" customWidth="1"/>
    <col min="4" max="4" width="7.85546875" customWidth="1"/>
    <col min="7" max="7" width="51.42578125" customWidth="1"/>
    <col min="8" max="8" width="20.85546875" customWidth="1"/>
    <col min="9" max="9" width="1.140625" customWidth="1"/>
    <col min="10" max="10" width="4.5703125" customWidth="1"/>
    <col min="11" max="11" width="15" customWidth="1"/>
    <col min="12" max="12" width="38.5703125" bestFit="1" customWidth="1"/>
    <col min="15" max="15" width="4.28515625" customWidth="1"/>
    <col min="16" max="16" width="14" customWidth="1"/>
    <col min="17" max="17" width="46.42578125" bestFit="1" customWidth="1"/>
    <col min="19" max="19" width="12.140625" customWidth="1"/>
  </cols>
  <sheetData>
    <row r="1" spans="1:9" ht="28.5" customHeight="1" thickTop="1" thickBot="1" x14ac:dyDescent="0.25">
      <c r="A1" s="94"/>
      <c r="B1" s="276" t="s">
        <v>342</v>
      </c>
      <c r="C1" s="277"/>
      <c r="D1" s="277"/>
      <c r="E1" s="277"/>
      <c r="F1" s="277"/>
      <c r="G1" s="277"/>
      <c r="H1" s="278"/>
      <c r="I1" s="94"/>
    </row>
    <row r="2" spans="1:9" ht="14.25" thickTop="1" thickBot="1" x14ac:dyDescent="0.25">
      <c r="A2" s="94"/>
      <c r="B2" s="279"/>
      <c r="C2" s="280"/>
      <c r="D2" s="280"/>
      <c r="E2" s="280"/>
      <c r="F2" s="280"/>
      <c r="G2" s="280"/>
      <c r="H2" s="281"/>
      <c r="I2" s="94"/>
    </row>
    <row r="3" spans="1:9" ht="30.75" customHeight="1" thickTop="1" thickBot="1" x14ac:dyDescent="0.25">
      <c r="A3" s="94"/>
      <c r="B3" s="282" t="s">
        <v>118</v>
      </c>
      <c r="C3" s="283"/>
      <c r="D3" s="283"/>
      <c r="E3" s="283"/>
      <c r="F3" s="283"/>
      <c r="G3" s="283"/>
      <c r="H3" s="284"/>
      <c r="I3" s="94"/>
    </row>
    <row r="4" spans="1:9" ht="14.25" thickTop="1" thickBot="1" x14ac:dyDescent="0.25">
      <c r="A4" s="94"/>
      <c r="B4" s="152" t="s">
        <v>119</v>
      </c>
      <c r="C4" s="95"/>
      <c r="D4" s="95"/>
      <c r="E4" s="96"/>
      <c r="F4" s="96"/>
      <c r="G4" s="94"/>
      <c r="H4" s="97"/>
      <c r="I4" s="94"/>
    </row>
    <row r="5" spans="1:9" ht="20.100000000000001" hidden="1" customHeight="1" outlineLevel="1" thickTop="1" thickBot="1" x14ac:dyDescent="0.25">
      <c r="A5" s="94"/>
      <c r="B5" s="153" t="s">
        <v>120</v>
      </c>
      <c r="C5" s="98"/>
      <c r="D5" s="154" t="s">
        <v>121</v>
      </c>
      <c r="E5" s="155" t="s">
        <v>122</v>
      </c>
      <c r="F5" s="155" t="s">
        <v>123</v>
      </c>
      <c r="G5" s="155" t="s">
        <v>124</v>
      </c>
      <c r="H5" s="156" t="s">
        <v>125</v>
      </c>
      <c r="I5" s="94"/>
    </row>
    <row r="6" spans="1:9" ht="20.100000000000001" hidden="1" customHeight="1" outlineLevel="1" thickBot="1" x14ac:dyDescent="0.25">
      <c r="A6" s="94"/>
      <c r="B6" s="99" t="s">
        <v>126</v>
      </c>
      <c r="C6" s="100" t="s">
        <v>127</v>
      </c>
      <c r="D6" s="101"/>
      <c r="E6" s="157" t="s">
        <v>128</v>
      </c>
      <c r="F6" s="158">
        <v>9</v>
      </c>
      <c r="G6" s="100" t="s">
        <v>129</v>
      </c>
      <c r="H6" s="102"/>
      <c r="I6" s="94"/>
    </row>
    <row r="7" spans="1:9" ht="20.100000000000001" hidden="1" customHeight="1" outlineLevel="1" thickTop="1" x14ac:dyDescent="0.2">
      <c r="A7" s="94"/>
      <c r="B7" s="103" t="s">
        <v>130</v>
      </c>
      <c r="C7" s="104" t="s">
        <v>131</v>
      </c>
      <c r="D7" s="105"/>
      <c r="E7" s="159" t="s">
        <v>132</v>
      </c>
      <c r="F7" s="93">
        <v>3.3</v>
      </c>
      <c r="G7" s="104"/>
      <c r="H7" s="106"/>
      <c r="I7" s="94"/>
    </row>
    <row r="8" spans="1:9" ht="20.100000000000001" hidden="1" customHeight="1" outlineLevel="1" thickTop="1" x14ac:dyDescent="0.2">
      <c r="A8" s="94"/>
      <c r="B8" s="103" t="s">
        <v>133</v>
      </c>
      <c r="C8" s="104" t="s">
        <v>134</v>
      </c>
      <c r="D8" s="105"/>
      <c r="E8" s="159" t="s">
        <v>132</v>
      </c>
      <c r="F8" s="93">
        <v>3.3</v>
      </c>
      <c r="G8" s="104"/>
      <c r="H8" s="106"/>
      <c r="I8" s="94"/>
    </row>
    <row r="9" spans="1:9" ht="20.100000000000001" hidden="1" customHeight="1" outlineLevel="1" thickTop="1" x14ac:dyDescent="0.2">
      <c r="A9" s="94"/>
      <c r="B9" s="107" t="s">
        <v>330</v>
      </c>
      <c r="C9" s="104" t="s">
        <v>136</v>
      </c>
      <c r="D9" s="105"/>
      <c r="E9" s="159" t="s">
        <v>132</v>
      </c>
      <c r="F9" s="93">
        <v>3.3</v>
      </c>
      <c r="G9" s="104" t="s">
        <v>129</v>
      </c>
      <c r="H9" s="92" t="s">
        <v>135</v>
      </c>
      <c r="I9" s="94"/>
    </row>
    <row r="10" spans="1:9" ht="20.100000000000001" hidden="1" customHeight="1" outlineLevel="1" thickTop="1" x14ac:dyDescent="0.2">
      <c r="A10" s="94"/>
      <c r="B10" s="103" t="s">
        <v>137</v>
      </c>
      <c r="C10" s="104" t="s">
        <v>138</v>
      </c>
      <c r="D10" s="105"/>
      <c r="E10" s="159" t="s">
        <v>128</v>
      </c>
      <c r="F10" s="93">
        <v>3.3</v>
      </c>
      <c r="G10" s="104"/>
      <c r="H10" s="106"/>
      <c r="I10" s="94"/>
    </row>
    <row r="11" spans="1:9" ht="20.100000000000001" hidden="1" customHeight="1" outlineLevel="1" thickTop="1" x14ac:dyDescent="0.2">
      <c r="A11" s="94"/>
      <c r="B11" s="103" t="s">
        <v>139</v>
      </c>
      <c r="C11" s="104" t="s">
        <v>140</v>
      </c>
      <c r="D11" s="105"/>
      <c r="E11" s="159" t="s">
        <v>132</v>
      </c>
      <c r="F11" s="93">
        <v>3.3</v>
      </c>
      <c r="G11" s="104" t="s">
        <v>129</v>
      </c>
      <c r="H11" s="106"/>
      <c r="I11" s="94"/>
    </row>
    <row r="12" spans="1:9" ht="20.100000000000001" hidden="1" customHeight="1" outlineLevel="1" thickTop="1" x14ac:dyDescent="0.2">
      <c r="A12" s="94"/>
      <c r="B12" s="103" t="s">
        <v>141</v>
      </c>
      <c r="C12" s="104" t="s">
        <v>142</v>
      </c>
      <c r="D12" s="105"/>
      <c r="E12" s="159" t="s">
        <v>143</v>
      </c>
      <c r="F12" s="93">
        <v>3.3</v>
      </c>
      <c r="G12" s="104" t="s">
        <v>129</v>
      </c>
      <c r="H12" s="106"/>
      <c r="I12" s="94"/>
    </row>
    <row r="13" spans="1:9" ht="20.100000000000001" hidden="1" customHeight="1" outlineLevel="1" thickTop="1" x14ac:dyDescent="0.2">
      <c r="A13" s="94"/>
      <c r="B13" s="103" t="s">
        <v>144</v>
      </c>
      <c r="C13" s="104" t="s">
        <v>145</v>
      </c>
      <c r="D13" s="105"/>
      <c r="E13" s="159" t="s">
        <v>143</v>
      </c>
      <c r="F13" s="93">
        <v>3.3</v>
      </c>
      <c r="G13" s="104"/>
      <c r="H13" s="106"/>
      <c r="I13" s="94"/>
    </row>
    <row r="14" spans="1:9" ht="20.100000000000001" hidden="1" customHeight="1" outlineLevel="1" thickTop="1" x14ac:dyDescent="0.2">
      <c r="A14" s="94"/>
      <c r="B14" s="103" t="s">
        <v>146</v>
      </c>
      <c r="C14" s="104" t="s">
        <v>147</v>
      </c>
      <c r="D14" s="105"/>
      <c r="E14" s="159" t="s">
        <v>143</v>
      </c>
      <c r="F14" s="93">
        <v>2.5</v>
      </c>
      <c r="G14" s="104"/>
      <c r="H14" s="106"/>
      <c r="I14" s="94"/>
    </row>
    <row r="15" spans="1:9" ht="20.100000000000001" hidden="1" customHeight="1" outlineLevel="1" thickTop="1" x14ac:dyDescent="0.2">
      <c r="A15" s="94"/>
      <c r="B15" s="103" t="s">
        <v>148</v>
      </c>
      <c r="C15" s="104" t="s">
        <v>149</v>
      </c>
      <c r="D15" s="105"/>
      <c r="E15" s="159" t="s">
        <v>143</v>
      </c>
      <c r="F15" s="93">
        <v>3.3</v>
      </c>
      <c r="G15" s="104" t="s">
        <v>129</v>
      </c>
      <c r="H15" s="106"/>
      <c r="I15" s="94"/>
    </row>
    <row r="16" spans="1:9" ht="20.100000000000001" hidden="1" customHeight="1" outlineLevel="1" thickTop="1" x14ac:dyDescent="0.2">
      <c r="A16" s="94"/>
      <c r="B16" s="103" t="s">
        <v>150</v>
      </c>
      <c r="C16" s="104" t="s">
        <v>151</v>
      </c>
      <c r="D16" s="105"/>
      <c r="E16" s="159" t="s">
        <v>143</v>
      </c>
      <c r="F16" s="93">
        <v>3.3</v>
      </c>
      <c r="G16" s="104" t="s">
        <v>129</v>
      </c>
      <c r="H16" s="106"/>
      <c r="I16" s="94"/>
    </row>
    <row r="17" spans="1:9" ht="20.100000000000001" hidden="1" customHeight="1" outlineLevel="1" thickTop="1" x14ac:dyDescent="0.2">
      <c r="A17" s="94"/>
      <c r="B17" s="103" t="s">
        <v>152</v>
      </c>
      <c r="C17" s="104" t="s">
        <v>153</v>
      </c>
      <c r="D17" s="105"/>
      <c r="E17" s="159" t="s">
        <v>143</v>
      </c>
      <c r="F17" s="93">
        <v>1.7</v>
      </c>
      <c r="G17" s="104"/>
      <c r="H17" s="106"/>
      <c r="I17" s="94"/>
    </row>
    <row r="18" spans="1:9" ht="20.100000000000001" hidden="1" customHeight="1" outlineLevel="1" thickTop="1" x14ac:dyDescent="0.2">
      <c r="A18" s="94"/>
      <c r="B18" s="103" t="s">
        <v>154</v>
      </c>
      <c r="C18" s="108" t="s">
        <v>155</v>
      </c>
      <c r="D18" s="109"/>
      <c r="E18" s="160" t="s">
        <v>128</v>
      </c>
      <c r="F18" s="93" t="s">
        <v>156</v>
      </c>
      <c r="G18" s="104" t="s">
        <v>157</v>
      </c>
      <c r="H18" s="106"/>
      <c r="I18" s="94"/>
    </row>
    <row r="19" spans="1:9" ht="20.100000000000001" hidden="1" customHeight="1" outlineLevel="1" thickTop="1" x14ac:dyDescent="0.2">
      <c r="A19" s="94"/>
      <c r="B19" s="161" t="s">
        <v>158</v>
      </c>
      <c r="C19" s="279"/>
      <c r="D19" s="280"/>
      <c r="E19" s="281"/>
      <c r="F19" s="162">
        <v>42.9</v>
      </c>
      <c r="G19" s="110"/>
      <c r="H19" s="111"/>
      <c r="I19" s="94"/>
    </row>
    <row r="20" spans="1:9" ht="13.5" collapsed="1" thickTop="1" x14ac:dyDescent="0.2">
      <c r="A20" s="94"/>
      <c r="B20" s="285"/>
      <c r="C20" s="286"/>
      <c r="D20" s="286"/>
      <c r="E20" s="286"/>
      <c r="F20" s="286"/>
      <c r="G20" s="286"/>
      <c r="H20" s="287"/>
      <c r="I20" s="94"/>
    </row>
    <row r="21" spans="1:9" ht="13.5" thickBot="1" x14ac:dyDescent="0.25">
      <c r="A21" s="94"/>
      <c r="B21" s="152" t="s">
        <v>159</v>
      </c>
      <c r="C21" s="94"/>
      <c r="D21" s="94"/>
      <c r="E21" s="96"/>
      <c r="F21" s="96"/>
      <c r="G21" s="94"/>
      <c r="H21" s="97"/>
      <c r="I21" s="94"/>
    </row>
    <row r="22" spans="1:9" ht="20.100000000000001" customHeight="1" outlineLevel="1" thickTop="1" thickBot="1" x14ac:dyDescent="0.25">
      <c r="A22" s="94"/>
      <c r="B22" s="153" t="s">
        <v>120</v>
      </c>
      <c r="C22" s="98"/>
      <c r="D22" s="155"/>
      <c r="E22" s="155" t="s">
        <v>122</v>
      </c>
      <c r="F22" s="155" t="s">
        <v>123</v>
      </c>
      <c r="G22" s="155" t="s">
        <v>124</v>
      </c>
      <c r="H22" s="155" t="s">
        <v>125</v>
      </c>
      <c r="I22" s="94"/>
    </row>
    <row r="23" spans="1:9" ht="20.100000000000001" customHeight="1" outlineLevel="1" thickTop="1" x14ac:dyDescent="0.2">
      <c r="A23" s="94"/>
      <c r="B23" s="112" t="s">
        <v>160</v>
      </c>
      <c r="C23" s="113" t="s">
        <v>161</v>
      </c>
      <c r="D23" s="114"/>
      <c r="E23" s="163" t="s">
        <v>132</v>
      </c>
      <c r="F23" s="158">
        <v>4</v>
      </c>
      <c r="G23" s="100" t="s">
        <v>162</v>
      </c>
      <c r="H23" s="102"/>
      <c r="I23" s="94"/>
    </row>
    <row r="24" spans="1:9" ht="20.100000000000001" customHeight="1" outlineLevel="1" x14ac:dyDescent="0.2">
      <c r="A24" s="94"/>
      <c r="B24" s="103" t="s">
        <v>163</v>
      </c>
      <c r="C24" s="115" t="s">
        <v>164</v>
      </c>
      <c r="D24" s="105"/>
      <c r="E24" s="159" t="s">
        <v>132</v>
      </c>
      <c r="F24" s="93">
        <v>1</v>
      </c>
      <c r="G24" s="104" t="s">
        <v>165</v>
      </c>
      <c r="H24" s="106"/>
      <c r="I24" s="94"/>
    </row>
    <row r="25" spans="1:9" ht="25.5" outlineLevel="1" x14ac:dyDescent="0.2">
      <c r="A25" s="94"/>
      <c r="B25" s="103" t="s">
        <v>166</v>
      </c>
      <c r="C25" s="115" t="s">
        <v>167</v>
      </c>
      <c r="D25" s="105"/>
      <c r="E25" s="159" t="s">
        <v>132</v>
      </c>
      <c r="F25" s="93">
        <v>4.25</v>
      </c>
      <c r="G25" s="115" t="s">
        <v>168</v>
      </c>
      <c r="H25" s="106"/>
      <c r="I25" s="94"/>
    </row>
    <row r="26" spans="1:9" ht="20.100000000000001" customHeight="1" outlineLevel="1" x14ac:dyDescent="0.2">
      <c r="A26" s="94"/>
      <c r="B26" s="103" t="s">
        <v>169</v>
      </c>
      <c r="C26" s="115" t="s">
        <v>170</v>
      </c>
      <c r="D26" s="105"/>
      <c r="E26" s="159" t="s">
        <v>143</v>
      </c>
      <c r="F26" s="93">
        <v>4.25</v>
      </c>
      <c r="G26" s="104" t="s">
        <v>171</v>
      </c>
      <c r="H26" s="106"/>
      <c r="I26" s="94"/>
    </row>
    <row r="27" spans="1:9" ht="25.5" outlineLevel="1" x14ac:dyDescent="0.2">
      <c r="A27" s="94"/>
      <c r="B27" s="103" t="s">
        <v>172</v>
      </c>
      <c r="C27" s="115" t="s">
        <v>173</v>
      </c>
      <c r="D27" s="105"/>
      <c r="E27" s="159" t="s">
        <v>143</v>
      </c>
      <c r="F27" s="93">
        <v>3.5</v>
      </c>
      <c r="G27" s="104" t="s">
        <v>333</v>
      </c>
      <c r="H27" s="106"/>
      <c r="I27" s="94"/>
    </row>
    <row r="28" spans="1:9" ht="20.100000000000001" customHeight="1" outlineLevel="1" x14ac:dyDescent="0.2">
      <c r="A28" s="94"/>
      <c r="B28" s="103" t="s">
        <v>174</v>
      </c>
      <c r="C28" s="115" t="s">
        <v>175</v>
      </c>
      <c r="D28" s="105"/>
      <c r="E28" s="159" t="s">
        <v>132</v>
      </c>
      <c r="F28" s="93">
        <v>4</v>
      </c>
      <c r="G28" s="104" t="s">
        <v>176</v>
      </c>
      <c r="H28" s="106"/>
      <c r="I28" s="94"/>
    </row>
    <row r="29" spans="1:9" ht="20.100000000000001" customHeight="1" outlineLevel="1" x14ac:dyDescent="0.2">
      <c r="A29" s="94"/>
      <c r="B29" s="103" t="s">
        <v>177</v>
      </c>
      <c r="C29" s="115" t="s">
        <v>178</v>
      </c>
      <c r="D29" s="105"/>
      <c r="E29" s="159" t="s">
        <v>143</v>
      </c>
      <c r="F29" s="93">
        <v>4</v>
      </c>
      <c r="G29" s="104" t="s">
        <v>344</v>
      </c>
      <c r="H29" s="106"/>
      <c r="I29" s="94"/>
    </row>
    <row r="30" spans="1:9" ht="20.100000000000001" customHeight="1" outlineLevel="1" x14ac:dyDescent="0.2">
      <c r="A30" s="94"/>
      <c r="B30" s="103" t="s">
        <v>179</v>
      </c>
      <c r="C30" s="115" t="s">
        <v>180</v>
      </c>
      <c r="D30" s="105"/>
      <c r="E30" s="159" t="s">
        <v>132</v>
      </c>
      <c r="F30" s="93">
        <v>4</v>
      </c>
      <c r="G30" s="104" t="s">
        <v>333</v>
      </c>
      <c r="H30" s="106"/>
      <c r="I30" s="94"/>
    </row>
    <row r="31" spans="1:9" ht="25.5" outlineLevel="1" x14ac:dyDescent="0.2">
      <c r="A31" s="94"/>
      <c r="B31" s="103" t="s">
        <v>181</v>
      </c>
      <c r="C31" s="115" t="s">
        <v>182</v>
      </c>
      <c r="D31" s="105"/>
      <c r="E31" s="159" t="s">
        <v>143</v>
      </c>
      <c r="F31" s="93">
        <v>4</v>
      </c>
      <c r="G31" s="104" t="s">
        <v>332</v>
      </c>
      <c r="H31" s="106"/>
      <c r="I31" s="94"/>
    </row>
    <row r="32" spans="1:9" ht="22.5" customHeight="1" outlineLevel="1" x14ac:dyDescent="0.2">
      <c r="A32" s="94"/>
      <c r="B32" s="103" t="s">
        <v>183</v>
      </c>
      <c r="C32" s="115" t="s">
        <v>184</v>
      </c>
      <c r="D32" s="105"/>
      <c r="E32" s="159" t="s">
        <v>143</v>
      </c>
      <c r="F32" s="93">
        <v>3.75</v>
      </c>
      <c r="G32" s="115" t="s">
        <v>331</v>
      </c>
      <c r="H32" s="106"/>
      <c r="I32" s="94"/>
    </row>
    <row r="33" spans="1:9" ht="24.75" customHeight="1" outlineLevel="1" x14ac:dyDescent="0.2">
      <c r="A33" s="94"/>
      <c r="B33" s="103" t="s">
        <v>394</v>
      </c>
      <c r="C33" s="115" t="s">
        <v>395</v>
      </c>
      <c r="D33" s="105"/>
      <c r="E33" s="159" t="s">
        <v>132</v>
      </c>
      <c r="F33" s="93">
        <v>5</v>
      </c>
      <c r="G33" s="104" t="s">
        <v>162</v>
      </c>
      <c r="H33" s="106" t="s">
        <v>398</v>
      </c>
      <c r="I33" s="94"/>
    </row>
    <row r="34" spans="1:9" ht="20.100000000000001" customHeight="1" outlineLevel="1" x14ac:dyDescent="0.2">
      <c r="A34" s="94"/>
      <c r="B34" s="182" t="s">
        <v>396</v>
      </c>
      <c r="C34" s="183" t="s">
        <v>397</v>
      </c>
      <c r="D34" s="184"/>
      <c r="E34" s="185" t="s">
        <v>143</v>
      </c>
      <c r="F34" s="181">
        <v>3</v>
      </c>
      <c r="G34" s="104" t="s">
        <v>179</v>
      </c>
      <c r="H34" s="106"/>
      <c r="I34" s="94"/>
    </row>
    <row r="35" spans="1:9" ht="31.5" customHeight="1" outlineLevel="1" thickBot="1" x14ac:dyDescent="0.25">
      <c r="A35" s="94"/>
      <c r="B35" s="116" t="s">
        <v>399</v>
      </c>
      <c r="C35" s="117" t="s">
        <v>400</v>
      </c>
      <c r="D35" s="118"/>
      <c r="E35" s="164" t="s">
        <v>143</v>
      </c>
      <c r="F35" s="93">
        <v>3.5</v>
      </c>
      <c r="G35" s="104" t="s">
        <v>176</v>
      </c>
      <c r="H35" s="92" t="s">
        <v>345</v>
      </c>
      <c r="I35" s="94"/>
    </row>
    <row r="36" spans="1:9" ht="20.100000000000001" customHeight="1" outlineLevel="1" thickTop="1" thickBot="1" x14ac:dyDescent="0.25">
      <c r="A36" s="94"/>
      <c r="B36" s="165" t="s">
        <v>158</v>
      </c>
      <c r="C36" s="273"/>
      <c r="D36" s="274"/>
      <c r="E36" s="275"/>
      <c r="F36" s="166">
        <v>44.75</v>
      </c>
      <c r="G36" s="108"/>
      <c r="H36" s="111"/>
      <c r="I36" s="94"/>
    </row>
    <row r="37" spans="1:9" ht="13.5" thickTop="1" x14ac:dyDescent="0.2">
      <c r="A37" s="94"/>
      <c r="B37" s="119"/>
      <c r="D37" s="120"/>
      <c r="E37" s="1"/>
      <c r="F37" s="121"/>
      <c r="H37" s="122"/>
      <c r="I37" s="94"/>
    </row>
    <row r="38" spans="1:9" ht="13.5" thickBot="1" x14ac:dyDescent="0.25">
      <c r="A38" s="94"/>
      <c r="B38" s="167" t="s">
        <v>185</v>
      </c>
      <c r="C38" s="94"/>
      <c r="D38" s="94"/>
      <c r="E38" s="96"/>
      <c r="F38" s="123"/>
      <c r="G38" s="94"/>
      <c r="H38" s="97"/>
      <c r="I38" s="94"/>
    </row>
    <row r="39" spans="1:9" ht="20.100000000000001" hidden="1" customHeight="1" outlineLevel="1" thickTop="1" thickBot="1" x14ac:dyDescent="0.25">
      <c r="A39" s="94"/>
      <c r="B39" s="168" t="s">
        <v>120</v>
      </c>
      <c r="C39" s="98"/>
      <c r="D39" s="155"/>
      <c r="E39" s="155" t="s">
        <v>122</v>
      </c>
      <c r="F39" s="169" t="s">
        <v>123</v>
      </c>
      <c r="G39" s="155" t="s">
        <v>124</v>
      </c>
      <c r="H39" s="155" t="s">
        <v>125</v>
      </c>
      <c r="I39" s="94"/>
    </row>
    <row r="40" spans="1:9" ht="20.100000000000001" hidden="1" customHeight="1" outlineLevel="1" thickBot="1" x14ac:dyDescent="0.25">
      <c r="A40" s="94"/>
      <c r="B40" s="103" t="s">
        <v>187</v>
      </c>
      <c r="C40" s="115" t="s">
        <v>188</v>
      </c>
      <c r="D40" s="105"/>
      <c r="E40" s="159" t="s">
        <v>132</v>
      </c>
      <c r="F40" s="159">
        <v>3.5</v>
      </c>
      <c r="G40" s="106" t="s">
        <v>189</v>
      </c>
      <c r="H40" s="106"/>
      <c r="I40" s="94"/>
    </row>
    <row r="41" spans="1:9" ht="27" hidden="1" outlineLevel="1" thickTop="1" thickBot="1" x14ac:dyDescent="0.25">
      <c r="A41" s="94"/>
      <c r="B41" s="103" t="s">
        <v>190</v>
      </c>
      <c r="C41" s="115" t="s">
        <v>191</v>
      </c>
      <c r="D41" s="105"/>
      <c r="E41" s="159" t="s">
        <v>132</v>
      </c>
      <c r="F41" s="159">
        <v>4</v>
      </c>
      <c r="G41" s="106" t="s">
        <v>192</v>
      </c>
      <c r="H41" s="106"/>
      <c r="I41" s="94"/>
    </row>
    <row r="42" spans="1:9" ht="20.100000000000001" hidden="1" customHeight="1" outlineLevel="1" thickTop="1" x14ac:dyDescent="0.2">
      <c r="A42" s="94"/>
      <c r="B42" s="103" t="s">
        <v>193</v>
      </c>
      <c r="C42" s="115" t="s">
        <v>194</v>
      </c>
      <c r="D42" s="105"/>
      <c r="E42" s="159" t="s">
        <v>143</v>
      </c>
      <c r="F42" s="159">
        <v>3.5</v>
      </c>
      <c r="G42" s="106" t="s">
        <v>195</v>
      </c>
      <c r="H42" s="170" t="s">
        <v>196</v>
      </c>
      <c r="I42" s="94"/>
    </row>
    <row r="43" spans="1:9" ht="20.100000000000001" hidden="1" customHeight="1" outlineLevel="1" thickTop="1" x14ac:dyDescent="0.2">
      <c r="A43" s="94"/>
      <c r="B43" s="103" t="s">
        <v>197</v>
      </c>
      <c r="C43" s="115" t="s">
        <v>198</v>
      </c>
      <c r="D43" s="105"/>
      <c r="E43" s="159" t="s">
        <v>143</v>
      </c>
      <c r="F43" s="159">
        <v>4.25</v>
      </c>
      <c r="G43" s="106" t="s">
        <v>199</v>
      </c>
      <c r="H43" s="170"/>
      <c r="I43" s="94"/>
    </row>
    <row r="44" spans="1:9" ht="20.100000000000001" hidden="1" customHeight="1" outlineLevel="1" thickTop="1" x14ac:dyDescent="0.2">
      <c r="A44" s="94"/>
      <c r="B44" s="103" t="s">
        <v>200</v>
      </c>
      <c r="C44" s="115" t="s">
        <v>201</v>
      </c>
      <c r="D44" s="105"/>
      <c r="E44" s="159" t="s">
        <v>132</v>
      </c>
      <c r="F44" s="159">
        <v>4</v>
      </c>
      <c r="G44" s="106" t="s">
        <v>334</v>
      </c>
      <c r="H44" s="170" t="s">
        <v>202</v>
      </c>
      <c r="I44" s="94"/>
    </row>
    <row r="45" spans="1:9" ht="20.100000000000001" hidden="1" customHeight="1" outlineLevel="1" thickTop="1" x14ac:dyDescent="0.2">
      <c r="A45" s="94"/>
      <c r="B45" s="103" t="s">
        <v>353</v>
      </c>
      <c r="C45" s="115" t="s">
        <v>354</v>
      </c>
      <c r="D45" s="105"/>
      <c r="E45" s="159" t="s">
        <v>132</v>
      </c>
      <c r="F45" s="159">
        <v>3.5</v>
      </c>
      <c r="G45" s="106" t="s">
        <v>206</v>
      </c>
      <c r="H45" s="170" t="s">
        <v>186</v>
      </c>
      <c r="I45" s="94"/>
    </row>
    <row r="46" spans="1:9" ht="20.100000000000001" hidden="1" customHeight="1" outlineLevel="1" thickTop="1" x14ac:dyDescent="0.2">
      <c r="A46" s="94"/>
      <c r="B46" s="103" t="s">
        <v>203</v>
      </c>
      <c r="C46" s="115" t="s">
        <v>204</v>
      </c>
      <c r="D46" s="105"/>
      <c r="E46" s="159" t="s">
        <v>143</v>
      </c>
      <c r="F46" s="159">
        <v>3.5</v>
      </c>
      <c r="G46" s="106" t="s">
        <v>205</v>
      </c>
      <c r="H46" s="106"/>
      <c r="I46" s="94"/>
    </row>
    <row r="47" spans="1:9" ht="29.45" hidden="1" customHeight="1" outlineLevel="1" thickTop="1" x14ac:dyDescent="0.2">
      <c r="A47" s="94"/>
      <c r="B47" s="103" t="s">
        <v>351</v>
      </c>
      <c r="C47" s="115" t="s">
        <v>386</v>
      </c>
      <c r="D47" s="105"/>
      <c r="E47" s="159" t="s">
        <v>143</v>
      </c>
      <c r="F47" s="159">
        <v>3.5</v>
      </c>
      <c r="G47" s="106" t="s">
        <v>179</v>
      </c>
      <c r="H47" s="92" t="s">
        <v>283</v>
      </c>
      <c r="I47" s="94"/>
    </row>
    <row r="48" spans="1:9" ht="24" hidden="1" customHeight="1" outlineLevel="1" thickTop="1" x14ac:dyDescent="0.2">
      <c r="A48" s="94"/>
      <c r="B48" s="108" t="s">
        <v>384</v>
      </c>
      <c r="C48" s="124" t="s">
        <v>374</v>
      </c>
      <c r="D48" s="105"/>
      <c r="E48" s="160" t="s">
        <v>282</v>
      </c>
      <c r="F48" s="160">
        <v>3</v>
      </c>
      <c r="G48" s="106" t="s">
        <v>206</v>
      </c>
      <c r="H48" s="106"/>
      <c r="I48" s="94"/>
    </row>
    <row r="49" spans="1:9" ht="20.100000000000001" hidden="1" customHeight="1" outlineLevel="1" thickTop="1" x14ac:dyDescent="0.2">
      <c r="A49" s="94"/>
      <c r="B49" s="99"/>
      <c r="C49" s="296" t="s">
        <v>352</v>
      </c>
      <c r="D49" s="297"/>
      <c r="E49" s="298"/>
      <c r="F49" s="298"/>
      <c r="G49" s="299"/>
      <c r="H49" s="106"/>
      <c r="I49" s="94"/>
    </row>
    <row r="50" spans="1:9" ht="27" hidden="1" outlineLevel="1" thickTop="1" thickBot="1" x14ac:dyDescent="0.25">
      <c r="A50" s="94"/>
      <c r="B50" s="116" t="s">
        <v>207</v>
      </c>
      <c r="C50" s="124" t="s">
        <v>208</v>
      </c>
      <c r="D50" s="109"/>
      <c r="E50" s="160" t="s">
        <v>209</v>
      </c>
      <c r="F50" s="160">
        <v>3</v>
      </c>
      <c r="G50" s="108"/>
      <c r="H50" s="111"/>
      <c r="I50" s="94"/>
    </row>
    <row r="51" spans="1:9" ht="20.100000000000001" hidden="1" customHeight="1" outlineLevel="1" thickTop="1" x14ac:dyDescent="0.2">
      <c r="A51" s="94"/>
      <c r="B51" s="171" t="s">
        <v>158</v>
      </c>
      <c r="C51" s="119"/>
      <c r="E51" s="300" t="s">
        <v>210</v>
      </c>
      <c r="F51" s="301"/>
      <c r="G51" s="125"/>
      <c r="H51" s="126"/>
      <c r="I51" s="94"/>
    </row>
    <row r="52" spans="1:9" ht="13.5" collapsed="1" thickTop="1" x14ac:dyDescent="0.2">
      <c r="A52" s="94"/>
      <c r="B52" s="127"/>
      <c r="C52" s="120"/>
      <c r="D52" s="120"/>
      <c r="E52" s="1"/>
      <c r="F52" s="1"/>
      <c r="H52" s="128"/>
      <c r="I52" s="94"/>
    </row>
    <row r="53" spans="1:9" ht="13.5" thickBot="1" x14ac:dyDescent="0.25">
      <c r="A53" s="94"/>
      <c r="B53" s="167" t="s">
        <v>211</v>
      </c>
      <c r="C53" s="94"/>
      <c r="D53" s="94"/>
      <c r="E53" s="96"/>
      <c r="F53" s="96"/>
      <c r="G53" s="94"/>
      <c r="H53" s="129"/>
      <c r="I53" s="94"/>
    </row>
    <row r="54" spans="1:9" ht="20.100000000000001" hidden="1" customHeight="1" outlineLevel="1" thickBot="1" x14ac:dyDescent="0.25">
      <c r="A54" s="94"/>
      <c r="B54" s="168" t="s">
        <v>120</v>
      </c>
      <c r="C54" s="98"/>
      <c r="D54" s="155"/>
      <c r="E54" s="155" t="s">
        <v>212</v>
      </c>
      <c r="F54" s="155" t="s">
        <v>123</v>
      </c>
      <c r="G54" s="155" t="s">
        <v>213</v>
      </c>
      <c r="H54" s="172"/>
      <c r="I54" s="94"/>
    </row>
    <row r="55" spans="1:9" ht="27" hidden="1" outlineLevel="1" thickTop="1" thickBot="1" x14ac:dyDescent="0.25">
      <c r="A55" s="94"/>
      <c r="B55" s="130" t="s">
        <v>364</v>
      </c>
      <c r="C55" s="131" t="s">
        <v>214</v>
      </c>
      <c r="D55" s="132"/>
      <c r="E55" s="173" t="s">
        <v>128</v>
      </c>
      <c r="F55" s="173">
        <v>7</v>
      </c>
      <c r="G55" s="133" t="s">
        <v>215</v>
      </c>
      <c r="H55" s="128"/>
      <c r="I55" s="94"/>
    </row>
    <row r="56" spans="1:9" ht="20.100000000000001" hidden="1" customHeight="1" outlineLevel="1" thickTop="1" x14ac:dyDescent="0.2">
      <c r="A56" s="94"/>
      <c r="B56" s="174" t="s">
        <v>158</v>
      </c>
      <c r="C56" s="85"/>
      <c r="D56" s="134"/>
      <c r="E56" s="135"/>
      <c r="F56" s="136"/>
      <c r="G56" s="85"/>
      <c r="H56" s="137"/>
      <c r="I56" s="94"/>
    </row>
    <row r="57" spans="1:9" ht="20.100000000000001" hidden="1" customHeight="1" outlineLevel="1" thickTop="1" x14ac:dyDescent="0.2">
      <c r="A57" s="94"/>
      <c r="B57" s="302" t="s">
        <v>216</v>
      </c>
      <c r="C57" s="303"/>
      <c r="D57" s="303"/>
      <c r="E57" s="303"/>
      <c r="F57" s="303"/>
      <c r="G57" s="303"/>
      <c r="H57" s="304"/>
      <c r="I57" s="94"/>
    </row>
    <row r="58" spans="1:9" ht="20.100000000000001" hidden="1" customHeight="1" outlineLevel="1" thickTop="1" x14ac:dyDescent="0.2">
      <c r="A58" s="94"/>
      <c r="B58" s="138" t="s">
        <v>217</v>
      </c>
      <c r="C58" s="139" t="s">
        <v>128</v>
      </c>
      <c r="D58" s="140"/>
      <c r="E58" s="141"/>
      <c r="F58" s="175">
        <v>9</v>
      </c>
      <c r="G58" s="142" t="s">
        <v>218</v>
      </c>
      <c r="H58" s="128"/>
      <c r="I58" s="94"/>
    </row>
    <row r="59" spans="1:9" ht="13.5" collapsed="1" thickTop="1" x14ac:dyDescent="0.2">
      <c r="A59" s="94"/>
      <c r="B59" s="119"/>
      <c r="E59" s="1"/>
      <c r="F59" s="1"/>
      <c r="H59" s="122"/>
      <c r="I59" s="94"/>
    </row>
    <row r="60" spans="1:9" x14ac:dyDescent="0.2">
      <c r="A60" s="94"/>
      <c r="B60" s="176" t="s">
        <v>219</v>
      </c>
      <c r="E60" s="1"/>
      <c r="F60" s="1"/>
      <c r="H60" s="128"/>
      <c r="I60" s="94"/>
    </row>
    <row r="61" spans="1:9" x14ac:dyDescent="0.2">
      <c r="A61" s="94"/>
      <c r="B61" s="177" t="s">
        <v>335</v>
      </c>
      <c r="E61" s="1"/>
      <c r="F61" s="1"/>
      <c r="H61" s="128"/>
      <c r="I61" s="94"/>
    </row>
    <row r="62" spans="1:9" x14ac:dyDescent="0.2">
      <c r="A62" s="94"/>
      <c r="B62" s="177" t="s">
        <v>336</v>
      </c>
      <c r="E62" s="1"/>
      <c r="F62" s="1"/>
      <c r="H62" s="128"/>
      <c r="I62" s="94"/>
    </row>
    <row r="63" spans="1:9" x14ac:dyDescent="0.2">
      <c r="A63" s="94"/>
      <c r="B63" s="119"/>
      <c r="E63" s="1"/>
      <c r="F63" s="1"/>
      <c r="H63" s="128"/>
      <c r="I63" s="94"/>
    </row>
    <row r="64" spans="1:9" x14ac:dyDescent="0.2">
      <c r="A64" s="94"/>
      <c r="B64" s="152" t="s">
        <v>220</v>
      </c>
      <c r="C64" s="94"/>
      <c r="D64" s="94"/>
      <c r="E64" s="96"/>
      <c r="F64" s="96"/>
      <c r="G64" s="94"/>
      <c r="H64" s="97"/>
      <c r="I64" s="94"/>
    </row>
    <row r="65" spans="1:19" x14ac:dyDescent="0.2">
      <c r="A65" s="178"/>
      <c r="B65" s="177" t="s">
        <v>385</v>
      </c>
      <c r="E65" s="1"/>
      <c r="F65" s="1"/>
      <c r="H65" s="128"/>
      <c r="I65" s="94"/>
    </row>
    <row r="66" spans="1:19" x14ac:dyDescent="0.2">
      <c r="A66" s="178"/>
      <c r="B66" s="177" t="s">
        <v>221</v>
      </c>
      <c r="E66" s="1"/>
      <c r="F66" s="1"/>
      <c r="H66" s="128"/>
      <c r="I66" s="94"/>
    </row>
    <row r="67" spans="1:19" x14ac:dyDescent="0.2">
      <c r="A67" s="178"/>
      <c r="B67" s="177" t="s">
        <v>222</v>
      </c>
      <c r="E67" s="1"/>
      <c r="F67" s="1"/>
      <c r="H67" s="128"/>
      <c r="I67" s="94"/>
    </row>
    <row r="68" spans="1:19" x14ac:dyDescent="0.2">
      <c r="A68" s="178"/>
      <c r="B68" s="177" t="s">
        <v>328</v>
      </c>
      <c r="E68" s="1"/>
      <c r="F68" s="1"/>
      <c r="H68" s="128"/>
      <c r="I68" s="94"/>
    </row>
    <row r="69" spans="1:19" x14ac:dyDescent="0.2">
      <c r="A69" s="178"/>
      <c r="B69" s="179" t="s">
        <v>223</v>
      </c>
      <c r="E69" s="1"/>
      <c r="F69" s="1"/>
      <c r="H69" s="128"/>
      <c r="I69" s="94"/>
    </row>
    <row r="70" spans="1:19" ht="13.5" thickBot="1" x14ac:dyDescent="0.25">
      <c r="A70" s="94"/>
      <c r="B70" s="279"/>
      <c r="C70" s="280"/>
      <c r="D70" s="280"/>
      <c r="E70" s="280"/>
      <c r="F70" s="280"/>
      <c r="G70" s="280"/>
      <c r="H70" s="281"/>
      <c r="I70" s="94"/>
    </row>
    <row r="71" spans="1:19" ht="20.100000000000001" customHeight="1" thickTop="1" thickBot="1" x14ac:dyDescent="0.25">
      <c r="A71" s="94"/>
      <c r="B71" s="180" t="s">
        <v>224</v>
      </c>
      <c r="C71" s="143"/>
      <c r="D71" s="143"/>
      <c r="E71" s="144"/>
      <c r="F71" s="144"/>
      <c r="G71" s="143"/>
      <c r="H71" s="145"/>
      <c r="I71" s="94"/>
    </row>
    <row r="72" spans="1:19" ht="20.100000000000001" customHeight="1" thickTop="1" thickBot="1" x14ac:dyDescent="0.25">
      <c r="A72" s="94"/>
      <c r="B72" s="168" t="s">
        <v>120</v>
      </c>
      <c r="C72" s="98"/>
      <c r="D72" s="155" t="s">
        <v>225</v>
      </c>
      <c r="E72" s="155" t="s">
        <v>212</v>
      </c>
      <c r="F72" s="155" t="s">
        <v>123</v>
      </c>
      <c r="G72" s="155" t="s">
        <v>124</v>
      </c>
      <c r="H72" s="172" t="s">
        <v>125</v>
      </c>
      <c r="I72" s="94"/>
    </row>
    <row r="73" spans="1:19" ht="19.5" customHeight="1" thickTop="1" thickBot="1" x14ac:dyDescent="0.3">
      <c r="A73" s="146"/>
      <c r="B73" t="s">
        <v>226</v>
      </c>
      <c r="C73" s="112" t="s">
        <v>227</v>
      </c>
      <c r="D73" s="197" t="s">
        <v>225</v>
      </c>
      <c r="E73" s="197" t="s">
        <v>143</v>
      </c>
      <c r="F73" s="198">
        <v>3.75</v>
      </c>
      <c r="G73" s="112" t="s">
        <v>411</v>
      </c>
      <c r="H73" s="125"/>
      <c r="I73" s="94"/>
      <c r="K73" s="288" t="s">
        <v>409</v>
      </c>
      <c r="L73" s="289"/>
      <c r="M73" s="289"/>
      <c r="N73" s="290"/>
      <c r="O73" s="307"/>
      <c r="P73" s="288" t="s">
        <v>410</v>
      </c>
      <c r="Q73" s="289"/>
      <c r="R73" s="289"/>
      <c r="S73" s="290"/>
    </row>
    <row r="74" spans="1:19" ht="20.100000000000001" customHeight="1" thickBot="1" x14ac:dyDescent="0.3">
      <c r="A74" s="94"/>
      <c r="B74" s="147" t="s">
        <v>228</v>
      </c>
      <c r="C74" s="100" t="s">
        <v>229</v>
      </c>
      <c r="D74" s="199" t="s">
        <v>225</v>
      </c>
      <c r="E74" s="200" t="s">
        <v>132</v>
      </c>
      <c r="F74" s="195">
        <v>4</v>
      </c>
      <c r="G74" s="100" t="s">
        <v>412</v>
      </c>
      <c r="H74" s="148"/>
      <c r="I74" s="94"/>
      <c r="K74" s="213" t="s">
        <v>228</v>
      </c>
      <c r="L74" s="214" t="s">
        <v>415</v>
      </c>
      <c r="M74" s="213" t="s">
        <v>132</v>
      </c>
      <c r="N74" s="213" t="s">
        <v>416</v>
      </c>
      <c r="O74" s="308"/>
      <c r="P74" s="213" t="s">
        <v>226</v>
      </c>
      <c r="Q74" s="214" t="s">
        <v>366</v>
      </c>
      <c r="R74" s="213" t="s">
        <v>143</v>
      </c>
      <c r="S74" s="213" t="s">
        <v>365</v>
      </c>
    </row>
    <row r="75" spans="1:19" ht="20.100000000000001" customHeight="1" thickBot="1" x14ac:dyDescent="0.3">
      <c r="A75" s="94"/>
      <c r="B75" s="192" t="s">
        <v>355</v>
      </c>
      <c r="C75" s="193" t="s">
        <v>356</v>
      </c>
      <c r="D75" s="196"/>
      <c r="E75" s="195" t="s">
        <v>132</v>
      </c>
      <c r="F75" s="196">
        <v>3.25</v>
      </c>
      <c r="G75" s="193" t="s">
        <v>357</v>
      </c>
      <c r="H75" s="201"/>
      <c r="I75" s="94"/>
      <c r="K75" s="215" t="s">
        <v>355</v>
      </c>
      <c r="L75" s="216" t="s">
        <v>367</v>
      </c>
      <c r="M75" s="213" t="s">
        <v>132</v>
      </c>
      <c r="N75" s="217"/>
      <c r="O75" s="308"/>
      <c r="P75" s="213" t="s">
        <v>233</v>
      </c>
      <c r="Q75" s="214" t="s">
        <v>417</v>
      </c>
      <c r="R75" s="213" t="s">
        <v>143</v>
      </c>
      <c r="S75" s="217"/>
    </row>
    <row r="76" spans="1:19" ht="20.100000000000001" customHeight="1" thickBot="1" x14ac:dyDescent="0.3">
      <c r="A76" s="94"/>
      <c r="B76" s="192" t="s">
        <v>230</v>
      </c>
      <c r="C76" s="193" t="s">
        <v>231</v>
      </c>
      <c r="D76" s="196" t="s">
        <v>225</v>
      </c>
      <c r="E76" s="195" t="s">
        <v>132</v>
      </c>
      <c r="F76" s="196">
        <v>4.25</v>
      </c>
      <c r="G76" s="193" t="s">
        <v>232</v>
      </c>
      <c r="H76" s="201"/>
      <c r="I76" s="94"/>
      <c r="K76" s="213" t="s">
        <v>230</v>
      </c>
      <c r="L76" s="214" t="s">
        <v>231</v>
      </c>
      <c r="M76" s="213" t="s">
        <v>132</v>
      </c>
      <c r="N76" s="213" t="s">
        <v>416</v>
      </c>
      <c r="O76" s="308"/>
      <c r="P76" s="213" t="s">
        <v>240</v>
      </c>
      <c r="Q76" s="214" t="s">
        <v>419</v>
      </c>
      <c r="R76" s="213" t="s">
        <v>143</v>
      </c>
      <c r="S76" s="213" t="s">
        <v>365</v>
      </c>
    </row>
    <row r="77" spans="1:19" ht="20.100000000000001" customHeight="1" thickBot="1" x14ac:dyDescent="0.3">
      <c r="A77" s="94"/>
      <c r="B77" s="192" t="s">
        <v>233</v>
      </c>
      <c r="C77" s="193" t="s">
        <v>234</v>
      </c>
      <c r="D77" s="196"/>
      <c r="E77" s="195" t="s">
        <v>143</v>
      </c>
      <c r="F77" s="196">
        <v>3.5</v>
      </c>
      <c r="G77" s="193" t="s">
        <v>337</v>
      </c>
      <c r="H77" s="201"/>
      <c r="I77" s="94"/>
      <c r="K77" s="215" t="s">
        <v>418</v>
      </c>
      <c r="L77" s="216" t="s">
        <v>425</v>
      </c>
      <c r="M77" s="213" t="s">
        <v>132</v>
      </c>
      <c r="N77" s="217"/>
      <c r="O77" s="308"/>
      <c r="P77" s="215" t="s">
        <v>420</v>
      </c>
      <c r="Q77" s="216" t="s">
        <v>244</v>
      </c>
      <c r="R77" s="213" t="s">
        <v>143</v>
      </c>
      <c r="S77" s="213" t="s">
        <v>370</v>
      </c>
    </row>
    <row r="78" spans="1:19" ht="20.100000000000001" customHeight="1" thickBot="1" x14ac:dyDescent="0.3">
      <c r="A78" s="94"/>
      <c r="B78" s="192" t="s">
        <v>235</v>
      </c>
      <c r="C78" s="193" t="s">
        <v>236</v>
      </c>
      <c r="D78" s="203" t="s">
        <v>237</v>
      </c>
      <c r="E78" s="203" t="s">
        <v>237</v>
      </c>
      <c r="F78" s="196">
        <v>3</v>
      </c>
      <c r="G78" s="193" t="s">
        <v>413</v>
      </c>
      <c r="H78" s="201"/>
      <c r="I78" s="94"/>
      <c r="K78" s="213" t="s">
        <v>238</v>
      </c>
      <c r="L78" s="214" t="s">
        <v>239</v>
      </c>
      <c r="M78" s="213" t="s">
        <v>132</v>
      </c>
      <c r="N78" s="213" t="s">
        <v>416</v>
      </c>
      <c r="O78" s="308"/>
      <c r="P78" s="213" t="s">
        <v>257</v>
      </c>
      <c r="Q78" s="214" t="s">
        <v>258</v>
      </c>
      <c r="R78" s="213" t="s">
        <v>143</v>
      </c>
      <c r="S78" s="213" t="s">
        <v>365</v>
      </c>
    </row>
    <row r="79" spans="1:19" ht="20.100000000000001" customHeight="1" thickBot="1" x14ac:dyDescent="0.3">
      <c r="A79" s="94"/>
      <c r="B79" s="192" t="s">
        <v>238</v>
      </c>
      <c r="C79" s="193" t="s">
        <v>239</v>
      </c>
      <c r="D79" s="196" t="s">
        <v>225</v>
      </c>
      <c r="E79" s="195" t="s">
        <v>132</v>
      </c>
      <c r="F79" s="196">
        <v>3</v>
      </c>
      <c r="G79" s="193" t="s">
        <v>338</v>
      </c>
      <c r="H79" s="201"/>
      <c r="I79" s="94"/>
      <c r="K79" s="213" t="s">
        <v>247</v>
      </c>
      <c r="L79" s="214" t="s">
        <v>248</v>
      </c>
      <c r="M79" s="213" t="s">
        <v>132</v>
      </c>
      <c r="N79" s="213" t="s">
        <v>416</v>
      </c>
      <c r="O79" s="308"/>
      <c r="P79" s="215" t="s">
        <v>259</v>
      </c>
      <c r="Q79" s="216" t="s">
        <v>421</v>
      </c>
      <c r="R79" s="213" t="s">
        <v>143</v>
      </c>
      <c r="S79" s="213" t="s">
        <v>365</v>
      </c>
    </row>
    <row r="80" spans="1:19" ht="20.100000000000001" customHeight="1" thickBot="1" x14ac:dyDescent="0.3">
      <c r="A80" s="94"/>
      <c r="B80" s="192" t="s">
        <v>240</v>
      </c>
      <c r="C80" s="193" t="s">
        <v>241</v>
      </c>
      <c r="D80" s="196" t="s">
        <v>225</v>
      </c>
      <c r="E80" s="195" t="s">
        <v>132</v>
      </c>
      <c r="F80" s="196">
        <v>4</v>
      </c>
      <c r="G80" s="193" t="s">
        <v>339</v>
      </c>
      <c r="H80" s="201"/>
      <c r="I80" s="94"/>
      <c r="K80" s="213" t="s">
        <v>249</v>
      </c>
      <c r="L80" s="214" t="s">
        <v>368</v>
      </c>
      <c r="M80" s="213" t="s">
        <v>132</v>
      </c>
      <c r="N80" s="213" t="s">
        <v>416</v>
      </c>
      <c r="O80" s="308"/>
      <c r="P80" s="215" t="s">
        <v>262</v>
      </c>
      <c r="Q80" s="216" t="s">
        <v>422</v>
      </c>
      <c r="R80" s="213" t="s">
        <v>143</v>
      </c>
      <c r="S80" s="213" t="s">
        <v>365</v>
      </c>
    </row>
    <row r="81" spans="1:19" ht="20.100000000000001" customHeight="1" thickBot="1" x14ac:dyDescent="0.3">
      <c r="A81" s="94"/>
      <c r="B81" s="192" t="s">
        <v>243</v>
      </c>
      <c r="C81" s="193" t="s">
        <v>244</v>
      </c>
      <c r="D81" s="196" t="s">
        <v>225</v>
      </c>
      <c r="E81" s="195" t="s">
        <v>143</v>
      </c>
      <c r="F81" s="196">
        <v>3.5</v>
      </c>
      <c r="G81" s="193" t="s">
        <v>245</v>
      </c>
      <c r="H81" s="202" t="s">
        <v>246</v>
      </c>
      <c r="I81" s="94"/>
      <c r="K81" s="213" t="s">
        <v>404</v>
      </c>
      <c r="L81" s="214" t="s">
        <v>405</v>
      </c>
      <c r="M81" s="213" t="s">
        <v>132</v>
      </c>
      <c r="N81" s="213" t="s">
        <v>416</v>
      </c>
      <c r="O81" s="308"/>
      <c r="P81" s="215" t="s">
        <v>361</v>
      </c>
      <c r="Q81" s="216" t="s">
        <v>305</v>
      </c>
      <c r="R81" s="213" t="s">
        <v>143</v>
      </c>
      <c r="S81" s="225" t="s">
        <v>369</v>
      </c>
    </row>
    <row r="82" spans="1:19" ht="20.100000000000001" customHeight="1" thickBot="1" x14ac:dyDescent="0.3">
      <c r="A82" s="94"/>
      <c r="B82" s="192" t="s">
        <v>247</v>
      </c>
      <c r="C82" s="193" t="s">
        <v>248</v>
      </c>
      <c r="D82" s="196" t="s">
        <v>225</v>
      </c>
      <c r="E82" s="195" t="s">
        <v>132</v>
      </c>
      <c r="F82" s="196">
        <v>3.25</v>
      </c>
      <c r="G82" s="193" t="s">
        <v>169</v>
      </c>
      <c r="H82" s="202"/>
      <c r="I82" s="94"/>
      <c r="K82" s="215" t="s">
        <v>406</v>
      </c>
      <c r="L82" s="216" t="s">
        <v>423</v>
      </c>
      <c r="M82" s="213" t="s">
        <v>132</v>
      </c>
      <c r="N82" s="217"/>
      <c r="O82" s="308"/>
      <c r="P82" s="213" t="s">
        <v>363</v>
      </c>
      <c r="Q82" s="214" t="s">
        <v>447</v>
      </c>
      <c r="R82" s="213" t="s">
        <v>143</v>
      </c>
      <c r="S82" s="213" t="s">
        <v>365</v>
      </c>
    </row>
    <row r="83" spans="1:19" ht="20.100000000000001" customHeight="1" thickBot="1" x14ac:dyDescent="0.3">
      <c r="A83" s="94"/>
      <c r="B83" s="192" t="s">
        <v>249</v>
      </c>
      <c r="C83" s="193" t="s">
        <v>250</v>
      </c>
      <c r="D83" s="196" t="s">
        <v>225</v>
      </c>
      <c r="E83" s="195" t="s">
        <v>132</v>
      </c>
      <c r="F83" s="196">
        <v>4.25</v>
      </c>
      <c r="G83" s="193" t="s">
        <v>226</v>
      </c>
      <c r="H83" s="202"/>
      <c r="I83" s="94"/>
      <c r="K83" s="215" t="s">
        <v>265</v>
      </c>
      <c r="L83" s="216" t="s">
        <v>371</v>
      </c>
      <c r="M83" s="213" t="s">
        <v>132</v>
      </c>
      <c r="N83" s="213" t="s">
        <v>424</v>
      </c>
      <c r="O83" s="308"/>
      <c r="P83" s="213"/>
      <c r="Q83" s="214"/>
      <c r="R83" s="213"/>
      <c r="S83" s="213"/>
    </row>
    <row r="84" spans="1:19" ht="20.100000000000001" customHeight="1" thickBot="1" x14ac:dyDescent="0.3">
      <c r="A84" s="94"/>
      <c r="B84" s="192" t="s">
        <v>252</v>
      </c>
      <c r="C84" s="193" t="s">
        <v>253</v>
      </c>
      <c r="D84" s="203" t="s">
        <v>237</v>
      </c>
      <c r="E84" s="203" t="s">
        <v>237</v>
      </c>
      <c r="F84" s="196">
        <v>3.25</v>
      </c>
      <c r="G84" s="193" t="s">
        <v>254</v>
      </c>
      <c r="H84" s="202"/>
      <c r="I84" s="94"/>
      <c r="K84" s="215" t="s">
        <v>358</v>
      </c>
      <c r="L84" s="216" t="s">
        <v>359</v>
      </c>
      <c r="M84" s="213" t="s">
        <v>132</v>
      </c>
      <c r="N84" s="213" t="s">
        <v>416</v>
      </c>
      <c r="O84" s="308"/>
      <c r="P84" s="213"/>
      <c r="Q84" s="213"/>
      <c r="R84" s="213"/>
      <c r="S84" s="217"/>
    </row>
    <row r="85" spans="1:19" ht="20.100000000000001" customHeight="1" thickBot="1" x14ac:dyDescent="0.3">
      <c r="A85" s="94"/>
      <c r="B85" s="192" t="s">
        <v>255</v>
      </c>
      <c r="C85" s="193" t="s">
        <v>256</v>
      </c>
      <c r="D85" s="203" t="s">
        <v>237</v>
      </c>
      <c r="E85" s="203" t="s">
        <v>237</v>
      </c>
      <c r="F85" s="196">
        <v>3.5</v>
      </c>
      <c r="G85" s="193" t="s">
        <v>242</v>
      </c>
      <c r="H85" s="202"/>
      <c r="I85" s="94"/>
      <c r="K85" s="215" t="s">
        <v>277</v>
      </c>
      <c r="L85" s="216" t="s">
        <v>278</v>
      </c>
      <c r="M85" s="213" t="s">
        <v>132</v>
      </c>
      <c r="N85" s="213" t="s">
        <v>416</v>
      </c>
      <c r="O85" s="309"/>
      <c r="P85" s="215" t="s">
        <v>443</v>
      </c>
      <c r="Q85" s="214" t="s">
        <v>426</v>
      </c>
      <c r="R85" s="213"/>
      <c r="S85" s="217"/>
    </row>
    <row r="86" spans="1:19" ht="20.100000000000001" customHeight="1" x14ac:dyDescent="0.25">
      <c r="A86" s="94"/>
      <c r="B86" s="192" t="s">
        <v>257</v>
      </c>
      <c r="C86" s="193" t="s">
        <v>258</v>
      </c>
      <c r="D86" s="196" t="s">
        <v>225</v>
      </c>
      <c r="E86" s="195" t="s">
        <v>143</v>
      </c>
      <c r="F86" s="196">
        <v>3</v>
      </c>
      <c r="G86" s="193" t="s">
        <v>340</v>
      </c>
      <c r="H86" s="202"/>
      <c r="I86" s="94"/>
    </row>
    <row r="87" spans="1:19" ht="20.100000000000001" customHeight="1" x14ac:dyDescent="0.25">
      <c r="A87" s="94"/>
      <c r="B87" s="192" t="s">
        <v>259</v>
      </c>
      <c r="C87" s="193" t="s">
        <v>260</v>
      </c>
      <c r="D87" s="196" t="s">
        <v>225</v>
      </c>
      <c r="E87" s="195" t="s">
        <v>143</v>
      </c>
      <c r="F87" s="196">
        <v>3.5</v>
      </c>
      <c r="G87" s="193" t="s">
        <v>261</v>
      </c>
      <c r="H87" s="202"/>
      <c r="I87" s="94"/>
    </row>
    <row r="88" spans="1:19" ht="20.100000000000001" customHeight="1" thickBot="1" x14ac:dyDescent="0.3">
      <c r="A88" s="94"/>
      <c r="B88" s="192" t="s">
        <v>406</v>
      </c>
      <c r="C88" s="193" t="s">
        <v>408</v>
      </c>
      <c r="D88" s="196"/>
      <c r="E88" s="195" t="s">
        <v>132</v>
      </c>
      <c r="F88" s="196">
        <v>3.5</v>
      </c>
      <c r="G88" s="193" t="s">
        <v>181</v>
      </c>
      <c r="H88" s="202"/>
      <c r="I88" s="94"/>
      <c r="L88" s="310" t="s">
        <v>444</v>
      </c>
      <c r="M88" s="310"/>
      <c r="N88" s="310"/>
      <c r="O88" s="310"/>
      <c r="P88" s="310"/>
      <c r="Q88" s="310"/>
    </row>
    <row r="89" spans="1:19" ht="20.100000000000001" customHeight="1" thickBot="1" x14ac:dyDescent="0.3">
      <c r="A89" s="94"/>
      <c r="B89" s="192" t="s">
        <v>262</v>
      </c>
      <c r="C89" s="193" t="s">
        <v>263</v>
      </c>
      <c r="D89" s="196" t="s">
        <v>225</v>
      </c>
      <c r="E89" s="195" t="s">
        <v>143</v>
      </c>
      <c r="F89" s="196">
        <v>3.5</v>
      </c>
      <c r="G89" s="193" t="s">
        <v>264</v>
      </c>
      <c r="H89" s="202"/>
      <c r="I89" s="94"/>
      <c r="K89" s="213" t="s">
        <v>280</v>
      </c>
      <c r="L89" s="214" t="s">
        <v>427</v>
      </c>
      <c r="M89" s="213" t="s">
        <v>132</v>
      </c>
      <c r="N89" s="218"/>
      <c r="O89" s="218"/>
      <c r="P89" s="213" t="s">
        <v>372</v>
      </c>
      <c r="Q89" s="214" t="s">
        <v>427</v>
      </c>
      <c r="R89" s="213" t="s">
        <v>143</v>
      </c>
    </row>
    <row r="90" spans="1:19" ht="20.100000000000001" customHeight="1" thickBot="1" x14ac:dyDescent="0.3">
      <c r="A90" s="94"/>
      <c r="B90" s="192" t="s">
        <v>265</v>
      </c>
      <c r="C90" s="193" t="s">
        <v>266</v>
      </c>
      <c r="D90" s="196" t="s">
        <v>225</v>
      </c>
      <c r="E90" s="195" t="s">
        <v>132</v>
      </c>
      <c r="F90" s="196">
        <v>3</v>
      </c>
      <c r="G90" s="193" t="s">
        <v>267</v>
      </c>
      <c r="H90" s="202"/>
      <c r="I90" s="94"/>
      <c r="K90" s="213" t="s">
        <v>284</v>
      </c>
      <c r="L90" s="214" t="s">
        <v>428</v>
      </c>
      <c r="M90" s="213" t="s">
        <v>132</v>
      </c>
      <c r="N90" s="218"/>
      <c r="O90" s="218"/>
      <c r="P90" s="213" t="s">
        <v>373</v>
      </c>
      <c r="Q90" s="214" t="s">
        <v>440</v>
      </c>
      <c r="R90" s="213" t="s">
        <v>143</v>
      </c>
    </row>
    <row r="91" spans="1:19" ht="20.100000000000001" customHeight="1" thickBot="1" x14ac:dyDescent="0.3">
      <c r="A91" s="94"/>
      <c r="B91" s="192" t="s">
        <v>358</v>
      </c>
      <c r="C91" s="193" t="s">
        <v>359</v>
      </c>
      <c r="D91" s="196" t="s">
        <v>225</v>
      </c>
      <c r="E91" s="195" t="s">
        <v>132</v>
      </c>
      <c r="F91" s="196">
        <v>3.5</v>
      </c>
      <c r="G91" s="193" t="s">
        <v>383</v>
      </c>
      <c r="H91" s="202" t="s">
        <v>360</v>
      </c>
      <c r="I91" s="94"/>
      <c r="K91" s="213" t="s">
        <v>293</v>
      </c>
      <c r="L91" s="214" t="s">
        <v>294</v>
      </c>
      <c r="M91" s="213" t="s">
        <v>132</v>
      </c>
      <c r="N91" s="218"/>
      <c r="O91" s="218"/>
      <c r="P91" s="213" t="s">
        <v>375</v>
      </c>
      <c r="Q91" s="214" t="s">
        <v>288</v>
      </c>
      <c r="R91" s="213" t="s">
        <v>143</v>
      </c>
    </row>
    <row r="92" spans="1:19" ht="20.100000000000001" customHeight="1" thickBot="1" x14ac:dyDescent="0.3">
      <c r="A92" s="94"/>
      <c r="B92" s="192" t="s">
        <v>407</v>
      </c>
      <c r="C92" s="193" t="s">
        <v>414</v>
      </c>
      <c r="D92" s="203" t="s">
        <v>237</v>
      </c>
      <c r="E92" s="203" t="s">
        <v>237</v>
      </c>
      <c r="F92" s="196">
        <v>3.5</v>
      </c>
      <c r="G92" s="193" t="s">
        <v>181</v>
      </c>
      <c r="H92" s="202"/>
      <c r="I92" s="94"/>
      <c r="K92" s="213" t="s">
        <v>376</v>
      </c>
      <c r="L92" s="214" t="s">
        <v>429</v>
      </c>
      <c r="M92" s="213" t="s">
        <v>132</v>
      </c>
      <c r="N92" s="218"/>
      <c r="O92" s="218"/>
      <c r="P92" s="213" t="s">
        <v>377</v>
      </c>
      <c r="Q92" s="214" t="s">
        <v>430</v>
      </c>
      <c r="R92" s="213" t="s">
        <v>143</v>
      </c>
    </row>
    <row r="93" spans="1:19" ht="20.100000000000001" customHeight="1" thickBot="1" x14ac:dyDescent="0.3">
      <c r="A93" s="94"/>
      <c r="B93" s="192" t="s">
        <v>361</v>
      </c>
      <c r="C93" s="193" t="s">
        <v>305</v>
      </c>
      <c r="D93" s="196" t="s">
        <v>225</v>
      </c>
      <c r="E93" s="195" t="s">
        <v>132</v>
      </c>
      <c r="F93" s="196">
        <v>3</v>
      </c>
      <c r="G93" s="193" t="s">
        <v>362</v>
      </c>
      <c r="H93" s="202" t="s">
        <v>304</v>
      </c>
      <c r="I93" s="94"/>
      <c r="K93" s="213" t="s">
        <v>301</v>
      </c>
      <c r="L93" s="214" t="s">
        <v>431</v>
      </c>
      <c r="M93" s="213" t="s">
        <v>132</v>
      </c>
      <c r="N93" s="218"/>
      <c r="O93" s="218"/>
      <c r="P93" s="213" t="s">
        <v>378</v>
      </c>
      <c r="Q93" s="214" t="s">
        <v>432</v>
      </c>
      <c r="R93" s="213" t="s">
        <v>143</v>
      </c>
    </row>
    <row r="94" spans="1:19" ht="20.100000000000001" customHeight="1" thickBot="1" x14ac:dyDescent="0.3">
      <c r="A94" s="94"/>
      <c r="B94" s="192" t="s">
        <v>270</v>
      </c>
      <c r="C94" s="193" t="s">
        <v>271</v>
      </c>
      <c r="D94" s="196" t="s">
        <v>272</v>
      </c>
      <c r="E94" s="195" t="s">
        <v>273</v>
      </c>
      <c r="F94" s="196">
        <v>3.5</v>
      </c>
      <c r="G94" s="193" t="s">
        <v>341</v>
      </c>
      <c r="H94" s="201"/>
      <c r="I94" s="94"/>
      <c r="K94" s="213" t="s">
        <v>433</v>
      </c>
      <c r="L94" s="214" t="s">
        <v>434</v>
      </c>
      <c r="M94" s="213" t="s">
        <v>132</v>
      </c>
      <c r="N94" s="218"/>
      <c r="O94" s="218"/>
      <c r="P94" s="213" t="s">
        <v>379</v>
      </c>
      <c r="Q94" s="214" t="s">
        <v>435</v>
      </c>
      <c r="R94" s="213" t="s">
        <v>143</v>
      </c>
    </row>
    <row r="95" spans="1:19" ht="20.100000000000001" customHeight="1" thickBot="1" x14ac:dyDescent="0.3">
      <c r="A95" s="94"/>
      <c r="B95" s="192" t="s">
        <v>274</v>
      </c>
      <c r="C95" s="193" t="s">
        <v>275</v>
      </c>
      <c r="D95" s="196"/>
      <c r="E95" s="195" t="s">
        <v>143</v>
      </c>
      <c r="F95" s="196">
        <v>3</v>
      </c>
      <c r="G95" s="193" t="s">
        <v>276</v>
      </c>
      <c r="H95" s="201"/>
      <c r="I95" s="94"/>
      <c r="K95" s="213" t="s">
        <v>269</v>
      </c>
      <c r="L95" s="214" t="s">
        <v>436</v>
      </c>
      <c r="M95" s="213" t="s">
        <v>132</v>
      </c>
      <c r="N95" s="218"/>
      <c r="O95" s="218"/>
      <c r="P95" s="213" t="s">
        <v>380</v>
      </c>
      <c r="Q95" s="214" t="s">
        <v>437</v>
      </c>
      <c r="R95" s="213" t="s">
        <v>143</v>
      </c>
    </row>
    <row r="96" spans="1:19" ht="20.100000000000001" customHeight="1" thickBot="1" x14ac:dyDescent="0.3">
      <c r="A96" s="94"/>
      <c r="B96" s="149" t="s">
        <v>277</v>
      </c>
      <c r="C96" s="108" t="s">
        <v>278</v>
      </c>
      <c r="D96" s="196" t="s">
        <v>225</v>
      </c>
      <c r="E96" s="204" t="s">
        <v>143</v>
      </c>
      <c r="F96" s="205">
        <v>3</v>
      </c>
      <c r="G96" s="108" t="s">
        <v>200</v>
      </c>
      <c r="H96" s="150"/>
      <c r="I96" s="94"/>
      <c r="K96" s="218"/>
      <c r="L96" s="218"/>
      <c r="M96" s="218"/>
      <c r="N96" s="218"/>
      <c r="O96" s="218"/>
      <c r="P96" s="213" t="s">
        <v>381</v>
      </c>
      <c r="Q96" s="214" t="s">
        <v>438</v>
      </c>
      <c r="R96" s="213" t="s">
        <v>143</v>
      </c>
    </row>
    <row r="97" spans="1:18" ht="20.100000000000001" customHeight="1" thickTop="1" thickBot="1" x14ac:dyDescent="0.3">
      <c r="A97" s="94"/>
      <c r="B97" s="305"/>
      <c r="C97" s="274"/>
      <c r="D97" s="274"/>
      <c r="E97" s="274"/>
      <c r="F97" s="274"/>
      <c r="G97" s="274"/>
      <c r="H97" s="306"/>
      <c r="I97" s="94"/>
      <c r="K97" s="218"/>
      <c r="L97" s="218"/>
      <c r="M97" s="218"/>
      <c r="N97" s="218"/>
      <c r="O97" s="218"/>
      <c r="P97" s="213" t="s">
        <v>382</v>
      </c>
      <c r="Q97" s="214" t="s">
        <v>439</v>
      </c>
      <c r="R97" s="213" t="s">
        <v>143</v>
      </c>
    </row>
    <row r="98" spans="1:18" ht="20.100000000000001" customHeight="1" thickTop="1" thickBot="1" x14ac:dyDescent="0.35">
      <c r="A98" s="94"/>
      <c r="B98" s="206" t="s">
        <v>279</v>
      </c>
      <c r="C98" s="143"/>
      <c r="D98" s="207"/>
      <c r="E98" s="207"/>
      <c r="F98" s="207"/>
      <c r="G98" s="143"/>
      <c r="H98" s="145"/>
      <c r="I98" s="94"/>
      <c r="K98" s="218"/>
      <c r="L98" s="218"/>
      <c r="M98" s="218"/>
      <c r="N98" s="218"/>
      <c r="O98" s="218"/>
      <c r="P98" s="218"/>
      <c r="Q98" s="218"/>
      <c r="R98" s="218"/>
    </row>
    <row r="99" spans="1:18" ht="20.100000000000001" customHeight="1" thickTop="1" thickBot="1" x14ac:dyDescent="0.3">
      <c r="A99" s="94"/>
      <c r="B99" s="208" t="s">
        <v>120</v>
      </c>
      <c r="C99" s="98"/>
      <c r="D99" s="209" t="s">
        <v>225</v>
      </c>
      <c r="E99" s="209" t="s">
        <v>212</v>
      </c>
      <c r="F99" s="209" t="s">
        <v>123</v>
      </c>
      <c r="G99" s="209" t="s">
        <v>124</v>
      </c>
      <c r="H99" s="210" t="s">
        <v>125</v>
      </c>
      <c r="I99" s="94"/>
      <c r="K99" s="219" t="s">
        <v>441</v>
      </c>
    </row>
    <row r="100" spans="1:18" ht="20.100000000000001" customHeight="1" thickTop="1" x14ac:dyDescent="0.25">
      <c r="A100" s="94"/>
      <c r="B100" s="100" t="s">
        <v>319</v>
      </c>
      <c r="C100" s="100" t="s">
        <v>320</v>
      </c>
      <c r="D100" s="200"/>
      <c r="E100" s="200" t="s">
        <v>143</v>
      </c>
      <c r="F100" s="200">
        <v>3.5</v>
      </c>
      <c r="G100" s="100" t="s">
        <v>321</v>
      </c>
      <c r="H100" s="211"/>
      <c r="I100" s="94"/>
      <c r="K100" s="220" t="s">
        <v>442</v>
      </c>
    </row>
    <row r="101" spans="1:18" ht="20.100000000000001" customHeight="1" x14ac:dyDescent="0.25">
      <c r="A101" s="94"/>
      <c r="B101" s="193" t="s">
        <v>322</v>
      </c>
      <c r="C101" s="194" t="s">
        <v>323</v>
      </c>
      <c r="D101" s="203"/>
      <c r="E101" s="203" t="s">
        <v>237</v>
      </c>
      <c r="F101" s="195">
        <v>3.5</v>
      </c>
      <c r="G101" s="193" t="s">
        <v>324</v>
      </c>
      <c r="H101" s="202" t="s">
        <v>325</v>
      </c>
      <c r="I101" s="94"/>
    </row>
    <row r="102" spans="1:18" ht="20.100000000000001" customHeight="1" thickBot="1" x14ac:dyDescent="0.3">
      <c r="A102" s="94"/>
      <c r="B102" s="108" t="s">
        <v>325</v>
      </c>
      <c r="C102" s="108" t="s">
        <v>326</v>
      </c>
      <c r="D102" s="204" t="s">
        <v>272</v>
      </c>
      <c r="E102" s="204" t="s">
        <v>143</v>
      </c>
      <c r="F102" s="204">
        <v>4.5</v>
      </c>
      <c r="G102" s="108" t="s">
        <v>327</v>
      </c>
      <c r="H102" s="212" t="s">
        <v>329</v>
      </c>
      <c r="I102" s="94"/>
    </row>
    <row r="103" spans="1:18" ht="20.100000000000001" customHeight="1" thickTop="1" x14ac:dyDescent="0.25">
      <c r="A103" s="94"/>
      <c r="B103" s="147" t="s">
        <v>280</v>
      </c>
      <c r="C103" s="193" t="s">
        <v>281</v>
      </c>
      <c r="D103" s="195"/>
      <c r="E103" s="195" t="s">
        <v>282</v>
      </c>
      <c r="F103" s="195">
        <v>3</v>
      </c>
      <c r="G103" s="106" t="s">
        <v>172</v>
      </c>
      <c r="H103" s="202"/>
      <c r="I103" s="94"/>
    </row>
    <row r="104" spans="1:18" ht="20.100000000000001" customHeight="1" x14ac:dyDescent="0.25">
      <c r="A104" s="94"/>
      <c r="B104" s="147" t="s">
        <v>284</v>
      </c>
      <c r="C104" s="193" t="s">
        <v>285</v>
      </c>
      <c r="D104" s="195"/>
      <c r="E104" s="195" t="s">
        <v>132</v>
      </c>
      <c r="F104" s="195">
        <v>3</v>
      </c>
      <c r="G104" s="106" t="s">
        <v>286</v>
      </c>
      <c r="H104" s="202"/>
      <c r="I104" s="94"/>
    </row>
    <row r="105" spans="1:18" ht="15.75" x14ac:dyDescent="0.25">
      <c r="A105" s="94"/>
      <c r="B105" s="147" t="s">
        <v>287</v>
      </c>
      <c r="C105" s="193" t="s">
        <v>288</v>
      </c>
      <c r="D105" s="195"/>
      <c r="E105" s="195" t="s">
        <v>143</v>
      </c>
      <c r="F105" s="195">
        <v>4</v>
      </c>
      <c r="G105" s="106" t="s">
        <v>289</v>
      </c>
      <c r="H105" s="202"/>
      <c r="I105" s="94"/>
    </row>
    <row r="106" spans="1:18" ht="20.100000000000001" customHeight="1" x14ac:dyDescent="0.25">
      <c r="A106" s="94"/>
      <c r="B106" s="147" t="s">
        <v>290</v>
      </c>
      <c r="C106" s="193" t="s">
        <v>291</v>
      </c>
      <c r="D106" s="195"/>
      <c r="E106" s="195" t="s">
        <v>143</v>
      </c>
      <c r="F106" s="195">
        <v>3</v>
      </c>
      <c r="G106" s="106" t="s">
        <v>292</v>
      </c>
      <c r="H106" s="202"/>
      <c r="I106" s="94"/>
    </row>
    <row r="107" spans="1:18" ht="20.100000000000001" customHeight="1" x14ac:dyDescent="0.25">
      <c r="A107" s="94"/>
      <c r="B107" s="147" t="s">
        <v>293</v>
      </c>
      <c r="C107" s="193" t="s">
        <v>294</v>
      </c>
      <c r="D107" s="195"/>
      <c r="E107" s="195" t="s">
        <v>132</v>
      </c>
      <c r="F107" s="195">
        <v>3</v>
      </c>
      <c r="G107" s="106" t="s">
        <v>295</v>
      </c>
      <c r="H107" s="202"/>
      <c r="I107" s="94"/>
    </row>
    <row r="108" spans="1:18" ht="20.100000000000001" customHeight="1" x14ac:dyDescent="0.25">
      <c r="A108" s="94"/>
      <c r="B108" s="147" t="s">
        <v>296</v>
      </c>
      <c r="C108" s="193" t="s">
        <v>297</v>
      </c>
      <c r="D108" s="195"/>
      <c r="E108" s="195" t="s">
        <v>143</v>
      </c>
      <c r="F108" s="195">
        <v>3</v>
      </c>
      <c r="G108" s="106" t="s">
        <v>298</v>
      </c>
      <c r="H108" s="202"/>
      <c r="I108" s="94"/>
    </row>
    <row r="109" spans="1:18" ht="20.100000000000001" customHeight="1" x14ac:dyDescent="0.25">
      <c r="A109" s="94"/>
      <c r="B109" s="147" t="s">
        <v>299</v>
      </c>
      <c r="C109" s="193" t="s">
        <v>300</v>
      </c>
      <c r="D109" s="195"/>
      <c r="E109" s="195" t="s">
        <v>143</v>
      </c>
      <c r="F109" s="195">
        <v>3</v>
      </c>
      <c r="G109" s="106" t="s">
        <v>187</v>
      </c>
      <c r="H109" s="202"/>
      <c r="I109" s="94"/>
    </row>
    <row r="110" spans="1:18" ht="20.100000000000001" customHeight="1" x14ac:dyDescent="0.25">
      <c r="A110" s="94"/>
      <c r="B110" s="147" t="s">
        <v>301</v>
      </c>
      <c r="C110" s="193" t="s">
        <v>302</v>
      </c>
      <c r="D110" s="195"/>
      <c r="E110" s="195" t="s">
        <v>132</v>
      </c>
      <c r="F110" s="195">
        <v>3</v>
      </c>
      <c r="G110" s="106" t="s">
        <v>303</v>
      </c>
      <c r="H110" s="202"/>
      <c r="I110" s="94"/>
    </row>
    <row r="111" spans="1:18" ht="20.100000000000001" customHeight="1" x14ac:dyDescent="0.25">
      <c r="A111" s="94"/>
      <c r="B111" s="147" t="s">
        <v>306</v>
      </c>
      <c r="C111" s="193" t="s">
        <v>307</v>
      </c>
      <c r="D111" s="195"/>
      <c r="E111" s="195" t="s">
        <v>132</v>
      </c>
      <c r="F111" s="195">
        <v>3</v>
      </c>
      <c r="G111" s="106" t="s">
        <v>308</v>
      </c>
      <c r="H111" s="202" t="s">
        <v>243</v>
      </c>
      <c r="I111" s="94"/>
    </row>
    <row r="112" spans="1:18" ht="20.100000000000001" customHeight="1" x14ac:dyDescent="0.25">
      <c r="A112" s="94"/>
      <c r="B112" s="147" t="s">
        <v>309</v>
      </c>
      <c r="C112" s="193" t="s">
        <v>310</v>
      </c>
      <c r="D112" s="195"/>
      <c r="E112" s="195" t="s">
        <v>143</v>
      </c>
      <c r="F112" s="195">
        <v>3</v>
      </c>
      <c r="G112" s="106" t="s">
        <v>179</v>
      </c>
      <c r="H112" s="202"/>
      <c r="I112" s="94"/>
    </row>
    <row r="113" spans="1:9" ht="20.100000000000001" customHeight="1" x14ac:dyDescent="0.25">
      <c r="A113" s="94"/>
      <c r="B113" s="147" t="s">
        <v>269</v>
      </c>
      <c r="C113" s="193" t="s">
        <v>311</v>
      </c>
      <c r="D113" s="195"/>
      <c r="E113" s="195" t="s">
        <v>143</v>
      </c>
      <c r="F113" s="195">
        <v>3</v>
      </c>
      <c r="G113" s="106" t="s">
        <v>312</v>
      </c>
      <c r="H113" s="202" t="s">
        <v>268</v>
      </c>
      <c r="I113" s="94"/>
    </row>
    <row r="114" spans="1:9" ht="20.100000000000001" customHeight="1" x14ac:dyDescent="0.25">
      <c r="A114" s="94"/>
      <c r="B114" s="147" t="s">
        <v>313</v>
      </c>
      <c r="C114" s="193" t="s">
        <v>314</v>
      </c>
      <c r="D114" s="195"/>
      <c r="E114" s="195" t="s">
        <v>143</v>
      </c>
      <c r="F114" s="195">
        <v>4</v>
      </c>
      <c r="G114" s="106" t="s">
        <v>315</v>
      </c>
      <c r="H114" s="202"/>
      <c r="I114" s="94"/>
    </row>
    <row r="115" spans="1:9" ht="20.100000000000001" customHeight="1" thickBot="1" x14ac:dyDescent="0.3">
      <c r="A115" s="94"/>
      <c r="B115" s="149" t="s">
        <v>316</v>
      </c>
      <c r="C115" s="108" t="s">
        <v>317</v>
      </c>
      <c r="D115" s="204"/>
      <c r="E115" s="204" t="s">
        <v>143</v>
      </c>
      <c r="F115" s="204">
        <v>3.5</v>
      </c>
      <c r="G115" s="151" t="s">
        <v>318</v>
      </c>
      <c r="H115" s="212"/>
      <c r="I115" s="94"/>
    </row>
    <row r="116" spans="1:9" ht="13.5" thickTop="1" x14ac:dyDescent="0.2"/>
    <row r="117" spans="1:9" ht="27" thickBot="1" x14ac:dyDescent="0.3">
      <c r="B117" s="224" t="s">
        <v>446</v>
      </c>
      <c r="C117" s="221" t="s">
        <v>251</v>
      </c>
      <c r="D117" s="222" t="s">
        <v>225</v>
      </c>
      <c r="E117" s="222" t="s">
        <v>143</v>
      </c>
      <c r="F117" s="222">
        <v>4</v>
      </c>
      <c r="G117" s="223" t="s">
        <v>249</v>
      </c>
      <c r="H117" s="222" t="s">
        <v>445</v>
      </c>
    </row>
    <row r="118" spans="1:9" ht="13.5" thickTop="1" x14ac:dyDescent="0.2"/>
    <row r="149" spans="2:2" x14ac:dyDescent="0.2">
      <c r="B149" t="e">
        <f>IF(SUM(#REF!:'Course Summ 24-25'!F873.5B133)&lt;3,"Must choose at least three electives from List B","")</f>
        <v>#REF!</v>
      </c>
    </row>
  </sheetData>
  <mergeCells count="15">
    <mergeCell ref="B97:H97"/>
    <mergeCell ref="K73:N73"/>
    <mergeCell ref="O73:O85"/>
    <mergeCell ref="P73:S73"/>
    <mergeCell ref="L88:Q88"/>
    <mergeCell ref="C36:E36"/>
    <mergeCell ref="C49:G49"/>
    <mergeCell ref="E51:F51"/>
    <mergeCell ref="B57:H57"/>
    <mergeCell ref="B70:H70"/>
    <mergeCell ref="B1:H1"/>
    <mergeCell ref="B2:H2"/>
    <mergeCell ref="B3:H3"/>
    <mergeCell ref="C19:E19"/>
    <mergeCell ref="B20:H20"/>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54</vt:i4>
      </vt:variant>
    </vt:vector>
  </HeadingPairs>
  <TitlesOfParts>
    <vt:vector size="58" baseType="lpstr">
      <vt:lpstr>CompEng</vt:lpstr>
      <vt:lpstr>Course Units</vt:lpstr>
      <vt:lpstr>Course Summ 25-26</vt:lpstr>
      <vt:lpstr>Course Summ 24-25</vt:lpstr>
      <vt:lpstr>apsc221</vt:lpstr>
      <vt:lpstr>apsc221_selected</vt:lpstr>
      <vt:lpstr>apsc291</vt:lpstr>
      <vt:lpstr>apsc291_selected</vt:lpstr>
      <vt:lpstr>apsc292</vt:lpstr>
      <vt:lpstr>apsc292_selected</vt:lpstr>
      <vt:lpstr>cisc223</vt:lpstr>
      <vt:lpstr>cisc223_selected</vt:lpstr>
      <vt:lpstr>cisc320</vt:lpstr>
      <vt:lpstr>cisc320_selected</vt:lpstr>
      <vt:lpstr>cisc457_selected</vt:lpstr>
      <vt:lpstr>cisc458_selected</vt:lpstr>
      <vt:lpstr>elec221</vt:lpstr>
      <vt:lpstr>elec221_ok</vt:lpstr>
      <vt:lpstr>elec221_selected</vt:lpstr>
      <vt:lpstr>elec252</vt:lpstr>
      <vt:lpstr>elec252_ok</vt:lpstr>
      <vt:lpstr>elec252_selected</vt:lpstr>
      <vt:lpstr>elec270</vt:lpstr>
      <vt:lpstr>elec270_selected</vt:lpstr>
      <vt:lpstr>elec271</vt:lpstr>
      <vt:lpstr>elec271_selected</vt:lpstr>
      <vt:lpstr>elec274</vt:lpstr>
      <vt:lpstr>elec274_ok</vt:lpstr>
      <vt:lpstr>elec274_selected</vt:lpstr>
      <vt:lpstr>elec278</vt:lpstr>
      <vt:lpstr>elec278_selected</vt:lpstr>
      <vt:lpstr>elec280</vt:lpstr>
      <vt:lpstr>elec280_selected</vt:lpstr>
      <vt:lpstr>elec299</vt:lpstr>
      <vt:lpstr>elec299_selected</vt:lpstr>
      <vt:lpstr>elec353</vt:lpstr>
      <vt:lpstr>elec353_selected</vt:lpstr>
      <vt:lpstr>elec374</vt:lpstr>
      <vt:lpstr>elec374_selected</vt:lpstr>
      <vt:lpstr>elec377</vt:lpstr>
      <vt:lpstr>elec377_selected</vt:lpstr>
      <vt:lpstr>elec390</vt:lpstr>
      <vt:lpstr>elec390_selected</vt:lpstr>
      <vt:lpstr>elec408</vt:lpstr>
      <vt:lpstr>elec408_selected</vt:lpstr>
      <vt:lpstr>elec443</vt:lpstr>
      <vt:lpstr>elec443_selected</vt:lpstr>
      <vt:lpstr>elec448</vt:lpstr>
      <vt:lpstr>elec448_selected</vt:lpstr>
      <vt:lpstr>elec451</vt:lpstr>
      <vt:lpstr>elec451_selected</vt:lpstr>
      <vt:lpstr>elec470</vt:lpstr>
      <vt:lpstr>elec470_selected</vt:lpstr>
      <vt:lpstr>elec497</vt:lpstr>
      <vt:lpstr>elec497_selected</vt:lpstr>
      <vt:lpstr>elec498_selected</vt:lpstr>
      <vt:lpstr>math228</vt:lpstr>
      <vt:lpstr>math228_selected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Computer Engineering Planning</dc:title>
  <dc:creator>N. Manjikian/S. Simmons</dc:creator>
  <cp:lastModifiedBy>Irina Pavich</cp:lastModifiedBy>
  <cp:lastPrinted>2015-06-25T19:29:42Z</cp:lastPrinted>
  <dcterms:created xsi:type="dcterms:W3CDTF">2008-06-05T21:34:45Z</dcterms:created>
  <dcterms:modified xsi:type="dcterms:W3CDTF">2025-07-22T13:10:21Z</dcterms:modified>
</cp:coreProperties>
</file>