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B9A63CAF-1540-4007-A626-F458D1ADEFDC}" xr6:coauthVersionLast="47" xr6:coauthVersionMax="47" xr10:uidLastSave="{00000000-0000-0000-0000-000000000000}"/>
  <bookViews>
    <workbookView xWindow="-120" yWindow="-120" windowWidth="29040" windowHeight="15840" xr2:uid="{00000000-000D-0000-FFFF-FFFF00000000}"/>
  </bookViews>
  <sheets>
    <sheet name="CompEng" sheetId="1" r:id="rId1"/>
    <sheet name="Course Units" sheetId="2" r:id="rId2"/>
    <sheet name="Course Summary 2025-26" sheetId="5" r:id="rId3"/>
    <sheet name="Course Summary 2024-25" sheetId="4" r:id="rId4"/>
    <sheet name=" Course Summary 2023-24" sheetId="3" r:id="rId5"/>
  </sheets>
  <externalReferences>
    <externalReference r:id="rId6"/>
    <externalReference r:id="rId7"/>
  </externalReferences>
  <definedNames>
    <definedName name="apsc221">CompEng!#REF!</definedName>
    <definedName name="apsc221_selected">CompEng!#REF!</definedName>
    <definedName name="apsc291">CompEng!$O$47</definedName>
    <definedName name="apsc291_selected">CompEng!$B$47</definedName>
    <definedName name="apsc292">CompEng!$O$48</definedName>
    <definedName name="apsc292_selected">CompEng!$B$48</definedName>
    <definedName name="apsc480_selected">CompEng!#REF!</definedName>
    <definedName name="cisc204">CompEng!$O$111</definedName>
    <definedName name="cisc204_selected">CompEng!$B$112</definedName>
    <definedName name="cisc212">CompEng!#REF!</definedName>
    <definedName name="cisc212_selected">CompEng!#REF!</definedName>
    <definedName name="cisc223">CompEng!$O$60</definedName>
    <definedName name="cisc223_selected">CompEng!$B$60</definedName>
    <definedName name="cisc320">CompEng!$O$61</definedName>
    <definedName name="cisc320_selected">CompEng!$B$61</definedName>
    <definedName name="cisc322">CompEng!$O$113</definedName>
    <definedName name="cisc322_selected">CompEng!$B$114</definedName>
    <definedName name="cisc327">CompEng!$O$110</definedName>
    <definedName name="cisc332">CompEng!#REF!</definedName>
    <definedName name="cisc332_selected">CompEng!#REF!</definedName>
    <definedName name="cisc333">CompEng!$O$115</definedName>
    <definedName name="cisc333_selected">CompEng!#REF!</definedName>
    <definedName name="cisc365">CompEng!#REF!</definedName>
    <definedName name="cisc365_selected">CompEng!$B$116</definedName>
    <definedName name="cisc422">CompEng!#REF!</definedName>
    <definedName name="cisc422_selected">CompEng!#REF!</definedName>
    <definedName name="cisc432">CompEng!$O$116</definedName>
    <definedName name="cisc432_selected">CompEng!#REF!</definedName>
    <definedName name="cisc434_selected">CompEng!#REF!</definedName>
    <definedName name="cisc454">CompEng!$O$118</definedName>
    <definedName name="cisc454_selected">CompEng!$B$119</definedName>
    <definedName name="cisc457_selected">CompEng!$B$109</definedName>
    <definedName name="cisc458_selected">CompEng!$B$110</definedName>
    <definedName name="elec221">CompEng!$O$38</definedName>
    <definedName name="elec221_ok">CompEng!$O$38</definedName>
    <definedName name="elec221_selected">CompEng!$B$38</definedName>
    <definedName name="elec252">CompEng!$O$39</definedName>
    <definedName name="elec252_ok">CompEng!$O$39</definedName>
    <definedName name="elec252_selected">CompEng!$B$39</definedName>
    <definedName name="elec270">CompEng!$O$40</definedName>
    <definedName name="elec270_selected">CompEng!$B$40</definedName>
    <definedName name="elec271">CompEng!$O$41</definedName>
    <definedName name="elec271_selected">CompEng!$B$41</definedName>
    <definedName name="elec274">CompEng!$O$42</definedName>
    <definedName name="elec274_ok">CompEng!$O$42</definedName>
    <definedName name="elec274_selected">CompEng!$B$42</definedName>
    <definedName name="elec278">CompEng!$O$43</definedName>
    <definedName name="elec278_selected">CompEng!$B$43</definedName>
    <definedName name="elec280">CompEng!$O$45</definedName>
    <definedName name="elec280_selected">CompEng!$B$45</definedName>
    <definedName name="elec293">CompEng!#REF!</definedName>
    <definedName name="elec293_selected">CompEng!#REF!</definedName>
    <definedName name="elec294">CompEng!#REF!</definedName>
    <definedName name="elec294_selected">CompEng!#REF!</definedName>
    <definedName name="elec299">CompEng!$O$46</definedName>
    <definedName name="elec299_selected">CompEng!$B$46</definedName>
    <definedName name="elec323">CompEng!#REF!</definedName>
    <definedName name="elec323_selected">CompEng!#REF!</definedName>
    <definedName name="elec324">CompEng!#REF!</definedName>
    <definedName name="elec324_selected">CompEng!#REF!</definedName>
    <definedName name="elec326">CompEng!$O$50</definedName>
    <definedName name="elec326_selected">CompEng!$B$50</definedName>
    <definedName name="elec333">CompEng!#REF!</definedName>
    <definedName name="elec333_selected">CompEng!#REF!</definedName>
    <definedName name="elec344">CompEng!#REF!</definedName>
    <definedName name="elec344_selected">CompEng!#REF!</definedName>
    <definedName name="elec353">CompEng!$O$83</definedName>
    <definedName name="elec353_selected">CompEng!$B$83</definedName>
    <definedName name="elec371">CompEng!#REF!</definedName>
    <definedName name="elec371_selected">CompEng!#REF!</definedName>
    <definedName name="elec374">CompEng!$O$54</definedName>
    <definedName name="elec374_selected">CompEng!$B$54</definedName>
    <definedName name="elec377">CompEng!$O$55</definedName>
    <definedName name="elec377_selected">CompEng!$B$55</definedName>
    <definedName name="elec381">CompEng!#REF!</definedName>
    <definedName name="elec381_selected">CompEng!#REF!</definedName>
    <definedName name="elec390">CompEng!$O$58</definedName>
    <definedName name="elec390_selected">CompEng!$B$58</definedName>
    <definedName name="elec408">CompEng!$O$84</definedName>
    <definedName name="elec408_selected">CompEng!$B$84</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CompEng!$O$88</definedName>
    <definedName name="elec443_selected">CompEng!$B$88</definedName>
    <definedName name="elec444">CompEng!#REF!</definedName>
    <definedName name="elec444_selected">CompEng!#REF!</definedName>
    <definedName name="elec448">CompEng!$O$89</definedName>
    <definedName name="elec448_selected">CompEng!$B$89</definedName>
    <definedName name="elec451">CompEng!$O$91</definedName>
    <definedName name="elec451_selected">CompEng!$B$91</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CompEng!$O$92</definedName>
    <definedName name="elec470_selected">CompEng!$B$92</definedName>
    <definedName name="elec471">CompEng!#REF!</definedName>
    <definedName name="elec471_selected">CompEng!#REF!</definedName>
    <definedName name="elec474_selected">CompEng!#REF!</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CompEng!$O$99</definedName>
    <definedName name="elec497_selected">CompEng!$B$99</definedName>
    <definedName name="elec498_selected">CompEng!$B$66</definedName>
    <definedName name="math228">CompEng!$O$40</definedName>
    <definedName name="math228_selected">CompEng!$B$40</definedName>
    <definedName name="math235">CompEng!$O$49</definedName>
    <definedName name="math235_selected">CompEng!$B$49</definedName>
    <definedName name="phys336">CompEng!$O$101</definedName>
    <definedName name="phys336_selected">CompEng!$B$101</definedName>
    <definedName name="soft325">CompEng!#REF!</definedName>
    <definedName name="soft325_selected">CompEng!$B$117</definedName>
    <definedName name="soft327">CompEng!$O$110</definedName>
    <definedName name="soft327_selected">CompEng!$B$111</definedName>
    <definedName name="soft423">CompEng!#REF!</definedName>
    <definedName name="soft423_selected">CompEng!#REF!</definedName>
    <definedName name="soft425">CompEng!$O$117</definedName>
    <definedName name="soft425_selected">CompEng!$B$118</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0" i="1" l="1"/>
  <c r="B141" i="5" l="1"/>
  <c r="A98" i="1" l="1"/>
  <c r="C98" i="1"/>
  <c r="D98" i="1"/>
  <c r="E98" i="1"/>
  <c r="F98" i="1"/>
  <c r="G98" i="1"/>
  <c r="H98" i="1"/>
  <c r="I98" i="1"/>
  <c r="J98" i="1"/>
  <c r="K98" i="1"/>
  <c r="L98" i="1"/>
  <c r="M98" i="1"/>
  <c r="A99" i="1"/>
  <c r="C99" i="1"/>
  <c r="D99" i="1"/>
  <c r="E99" i="1"/>
  <c r="F99" i="1"/>
  <c r="G99" i="1"/>
  <c r="H99" i="1"/>
  <c r="I99" i="1"/>
  <c r="J99" i="1"/>
  <c r="K99" i="1"/>
  <c r="L99" i="1"/>
  <c r="M99" i="1"/>
  <c r="A100" i="1"/>
  <c r="C100" i="1"/>
  <c r="D100" i="1"/>
  <c r="E100" i="1"/>
  <c r="F100" i="1"/>
  <c r="G100" i="1"/>
  <c r="H100" i="1"/>
  <c r="I100" i="1"/>
  <c r="J100" i="1"/>
  <c r="K100" i="1"/>
  <c r="L100" i="1"/>
  <c r="M100" i="1"/>
  <c r="A101" i="1"/>
  <c r="C101" i="1"/>
  <c r="D101" i="1"/>
  <c r="E101" i="1"/>
  <c r="F101" i="1"/>
  <c r="G101" i="1"/>
  <c r="H101" i="1"/>
  <c r="I101" i="1"/>
  <c r="J101" i="1"/>
  <c r="K101" i="1"/>
  <c r="L101" i="1"/>
  <c r="M101" i="1"/>
  <c r="A110" i="1"/>
  <c r="C110" i="1"/>
  <c r="D110" i="1"/>
  <c r="E110" i="1"/>
  <c r="F110" i="1"/>
  <c r="G110" i="1"/>
  <c r="H110" i="1"/>
  <c r="I110" i="1"/>
  <c r="J110" i="1"/>
  <c r="K110" i="1"/>
  <c r="L110" i="1"/>
  <c r="M110" i="1"/>
  <c r="A111" i="1"/>
  <c r="C111" i="1"/>
  <c r="D111" i="1"/>
  <c r="E111" i="1"/>
  <c r="F111" i="1"/>
  <c r="G111" i="1"/>
  <c r="H111" i="1"/>
  <c r="I111" i="1"/>
  <c r="J111" i="1"/>
  <c r="K111" i="1"/>
  <c r="L111" i="1"/>
  <c r="M111" i="1"/>
  <c r="A112" i="1"/>
  <c r="C112" i="1"/>
  <c r="D112" i="1"/>
  <c r="E112" i="1"/>
  <c r="F112" i="1"/>
  <c r="G112" i="1"/>
  <c r="H112" i="1"/>
  <c r="I112" i="1"/>
  <c r="J112" i="1"/>
  <c r="K112" i="1"/>
  <c r="L112" i="1"/>
  <c r="M112" i="1"/>
  <c r="A113" i="1"/>
  <c r="C113" i="1"/>
  <c r="D113" i="1"/>
  <c r="E113" i="1"/>
  <c r="F113" i="1"/>
  <c r="G113" i="1"/>
  <c r="H113" i="1"/>
  <c r="I113" i="1"/>
  <c r="J113" i="1"/>
  <c r="K113" i="1"/>
  <c r="L113" i="1"/>
  <c r="M113" i="1"/>
  <c r="A114" i="1"/>
  <c r="C114" i="1"/>
  <c r="D114" i="1"/>
  <c r="E114" i="1"/>
  <c r="F114" i="1"/>
  <c r="G114" i="1"/>
  <c r="H114" i="1"/>
  <c r="I114" i="1"/>
  <c r="J114" i="1"/>
  <c r="K114" i="1"/>
  <c r="L114" i="1"/>
  <c r="M114" i="1"/>
  <c r="A115" i="1"/>
  <c r="C115" i="1"/>
  <c r="D115" i="1"/>
  <c r="E115" i="1"/>
  <c r="F115" i="1"/>
  <c r="G115" i="1"/>
  <c r="H115" i="1"/>
  <c r="I115" i="1"/>
  <c r="J115" i="1"/>
  <c r="K115" i="1"/>
  <c r="L115" i="1"/>
  <c r="M115" i="1"/>
  <c r="A116" i="1"/>
  <c r="C116" i="1"/>
  <c r="D116" i="1"/>
  <c r="E116" i="1"/>
  <c r="F116" i="1"/>
  <c r="G116" i="1"/>
  <c r="H116" i="1"/>
  <c r="I116" i="1"/>
  <c r="J116" i="1"/>
  <c r="K116" i="1"/>
  <c r="L116" i="1"/>
  <c r="M116" i="1"/>
  <c r="A117" i="1"/>
  <c r="C117" i="1"/>
  <c r="D117" i="1"/>
  <c r="E117" i="1"/>
  <c r="F117" i="1"/>
  <c r="G117" i="1"/>
  <c r="H117" i="1"/>
  <c r="I117" i="1"/>
  <c r="J117" i="1"/>
  <c r="K117" i="1"/>
  <c r="L117" i="1"/>
  <c r="M117" i="1"/>
  <c r="A118" i="1"/>
  <c r="C118" i="1"/>
  <c r="D118" i="1"/>
  <c r="E118" i="1"/>
  <c r="F118" i="1"/>
  <c r="G118" i="1"/>
  <c r="H118" i="1"/>
  <c r="I118" i="1"/>
  <c r="J118" i="1"/>
  <c r="K118" i="1"/>
  <c r="L118" i="1"/>
  <c r="M118" i="1"/>
  <c r="A119" i="1"/>
  <c r="C119" i="1"/>
  <c r="D119" i="1"/>
  <c r="E119" i="1"/>
  <c r="F119" i="1"/>
  <c r="G119" i="1"/>
  <c r="H119" i="1"/>
  <c r="I119" i="1"/>
  <c r="J119" i="1"/>
  <c r="K119" i="1"/>
  <c r="L119" i="1"/>
  <c r="M119" i="1"/>
  <c r="A120" i="1"/>
  <c r="C120" i="1"/>
  <c r="D120" i="1"/>
  <c r="E120" i="1"/>
  <c r="F120" i="1"/>
  <c r="G120" i="1"/>
  <c r="H120" i="1"/>
  <c r="I120" i="1"/>
  <c r="J120" i="1"/>
  <c r="K120" i="1"/>
  <c r="L120" i="1"/>
  <c r="M120" i="1"/>
  <c r="A121" i="1"/>
  <c r="C121" i="1"/>
  <c r="D121" i="1"/>
  <c r="E121" i="1"/>
  <c r="F121" i="1"/>
  <c r="G121" i="1"/>
  <c r="H121" i="1"/>
  <c r="I121" i="1"/>
  <c r="J121" i="1"/>
  <c r="K121" i="1"/>
  <c r="L121" i="1"/>
  <c r="M121" i="1"/>
  <c r="A122" i="1"/>
  <c r="D122" i="1"/>
  <c r="E122" i="1"/>
  <c r="G122" i="1"/>
  <c r="H122" i="1"/>
  <c r="I122" i="1"/>
  <c r="J122" i="1"/>
  <c r="K122" i="1"/>
  <c r="L122" i="1"/>
  <c r="A123" i="1"/>
  <c r="C123" i="1"/>
  <c r="D123" i="1"/>
  <c r="E123" i="1"/>
  <c r="F123" i="1"/>
  <c r="G123" i="1"/>
  <c r="H123" i="1"/>
  <c r="I123" i="1"/>
  <c r="J123" i="1"/>
  <c r="K123" i="1"/>
  <c r="L123" i="1"/>
  <c r="M123" i="1"/>
  <c r="A124" i="1"/>
  <c r="C124" i="1"/>
  <c r="D124" i="1"/>
  <c r="E124" i="1"/>
  <c r="F124" i="1"/>
  <c r="G124" i="1"/>
  <c r="H124" i="1"/>
  <c r="I124" i="1"/>
  <c r="J124" i="1"/>
  <c r="K124" i="1"/>
  <c r="L124" i="1"/>
  <c r="M124" i="1"/>
  <c r="A108" i="1"/>
  <c r="C108" i="1"/>
  <c r="D108" i="1"/>
  <c r="E108" i="1"/>
  <c r="F108" i="1"/>
  <c r="G108" i="1"/>
  <c r="H108" i="1"/>
  <c r="I108" i="1"/>
  <c r="J108" i="1"/>
  <c r="K108" i="1"/>
  <c r="L108" i="1"/>
  <c r="M108" i="1"/>
  <c r="A109" i="1"/>
  <c r="C109" i="1"/>
  <c r="D109" i="1"/>
  <c r="E109" i="1"/>
  <c r="F109" i="1"/>
  <c r="G109" i="1"/>
  <c r="H109" i="1"/>
  <c r="I109" i="1"/>
  <c r="J109" i="1"/>
  <c r="K109" i="1"/>
  <c r="L109" i="1"/>
  <c r="M109" i="1"/>
  <c r="M107" i="1"/>
  <c r="L107" i="1"/>
  <c r="K107" i="1"/>
  <c r="J107" i="1"/>
  <c r="I107" i="1"/>
  <c r="H107" i="1"/>
  <c r="G107" i="1"/>
  <c r="F107" i="1"/>
  <c r="E107" i="1"/>
  <c r="D107" i="1"/>
  <c r="C107" i="1"/>
  <c r="A107" i="1"/>
  <c r="M106" i="1"/>
  <c r="L106" i="1"/>
  <c r="K106" i="1"/>
  <c r="J106" i="1"/>
  <c r="I106" i="1"/>
  <c r="H106" i="1"/>
  <c r="G106" i="1"/>
  <c r="F106" i="1"/>
  <c r="E106" i="1"/>
  <c r="D106" i="1"/>
  <c r="C106" i="1"/>
  <c r="A106" i="1"/>
  <c r="M105" i="1"/>
  <c r="L105" i="1"/>
  <c r="K105" i="1"/>
  <c r="J105" i="1"/>
  <c r="I105" i="1"/>
  <c r="H105" i="1"/>
  <c r="G105" i="1"/>
  <c r="F105" i="1"/>
  <c r="E105" i="1"/>
  <c r="D105" i="1"/>
  <c r="C105" i="1"/>
  <c r="A105" i="1"/>
  <c r="M99" i="2"/>
  <c r="G99" i="2"/>
  <c r="F99" i="2"/>
  <c r="B99" i="2"/>
  <c r="E99" i="2" s="1"/>
  <c r="M98" i="2"/>
  <c r="G98" i="2"/>
  <c r="F98" i="2"/>
  <c r="B98" i="2"/>
  <c r="E98" i="2" s="1"/>
  <c r="B148" i="4" l="1"/>
  <c r="M67" i="2"/>
  <c r="M90" i="1" s="1"/>
  <c r="G67" i="2"/>
  <c r="G90" i="1" s="1"/>
  <c r="F67" i="2"/>
  <c r="F90" i="1" s="1"/>
  <c r="B67" i="2"/>
  <c r="E67" i="2" s="1"/>
  <c r="A88" i="1"/>
  <c r="D88" i="1"/>
  <c r="E88" i="1"/>
  <c r="H88" i="1"/>
  <c r="I88" i="1"/>
  <c r="J88" i="1"/>
  <c r="K88" i="1"/>
  <c r="L88" i="1"/>
  <c r="A89" i="1"/>
  <c r="D89" i="1"/>
  <c r="E89" i="1"/>
  <c r="H89" i="1"/>
  <c r="I89" i="1"/>
  <c r="J89" i="1"/>
  <c r="K89" i="1"/>
  <c r="L89" i="1"/>
  <c r="A90" i="1"/>
  <c r="C90" i="1"/>
  <c r="D90" i="1"/>
  <c r="E90" i="1"/>
  <c r="H90" i="1"/>
  <c r="I90" i="1"/>
  <c r="J90" i="1"/>
  <c r="K90" i="1"/>
  <c r="L90" i="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A95" i="1"/>
  <c r="C95" i="1"/>
  <c r="D95" i="1"/>
  <c r="E95" i="1"/>
  <c r="H95" i="1"/>
  <c r="I95" i="1"/>
  <c r="J95" i="1"/>
  <c r="K95" i="1"/>
  <c r="L95" i="1"/>
  <c r="A96" i="1"/>
  <c r="D96" i="1"/>
  <c r="E96" i="1"/>
  <c r="H96" i="1"/>
  <c r="I96" i="1"/>
  <c r="J96" i="1"/>
  <c r="K96" i="1"/>
  <c r="L96" i="1"/>
  <c r="A97" i="1"/>
  <c r="D97" i="1"/>
  <c r="E97" i="1"/>
  <c r="H97" i="1"/>
  <c r="I97" i="1"/>
  <c r="J97" i="1"/>
  <c r="K97" i="1"/>
  <c r="L97" i="1"/>
  <c r="M66" i="2"/>
  <c r="M89" i="1" s="1"/>
  <c r="G66" i="2"/>
  <c r="G89" i="1" s="1"/>
  <c r="F66" i="2"/>
  <c r="F89" i="1" s="1"/>
  <c r="B66" i="2"/>
  <c r="E66" i="2" s="1"/>
  <c r="M74" i="2"/>
  <c r="M97" i="1" s="1"/>
  <c r="G74" i="2"/>
  <c r="G97" i="1" s="1"/>
  <c r="F74" i="2"/>
  <c r="F97" i="1" s="1"/>
  <c r="B74" i="2"/>
  <c r="E74" i="2" s="1"/>
  <c r="M70" i="2"/>
  <c r="M93" i="1" s="1"/>
  <c r="G70" i="2"/>
  <c r="G93" i="1" s="1"/>
  <c r="F70" i="2"/>
  <c r="F93" i="1" s="1"/>
  <c r="B70" i="2"/>
  <c r="E70" i="2" s="1"/>
  <c r="C89" i="1" l="1"/>
  <c r="C97" i="1"/>
  <c r="C93" i="1"/>
  <c r="A82" i="1"/>
  <c r="C82" i="1"/>
  <c r="D82" i="1"/>
  <c r="E82" i="1"/>
  <c r="H82" i="1"/>
  <c r="I82" i="1"/>
  <c r="J82" i="1"/>
  <c r="K82" i="1"/>
  <c r="L82" i="1"/>
  <c r="M75" i="2"/>
  <c r="G75" i="2"/>
  <c r="F75" i="2"/>
  <c r="B75" i="2"/>
  <c r="M73" i="2"/>
  <c r="M96" i="1" s="1"/>
  <c r="G73" i="2"/>
  <c r="G96" i="1" s="1"/>
  <c r="F73" i="2"/>
  <c r="F96" i="1" s="1"/>
  <c r="B73" i="2"/>
  <c r="C96" i="1" s="1"/>
  <c r="M59" i="2"/>
  <c r="M82" i="1" s="1"/>
  <c r="G59" i="2"/>
  <c r="G82" i="1" s="1"/>
  <c r="F59" i="2"/>
  <c r="F82" i="1" s="1"/>
  <c r="E59" i="2"/>
  <c r="M47" i="2"/>
  <c r="G47" i="2"/>
  <c r="F47" i="2"/>
  <c r="B47" i="2"/>
  <c r="E47" i="2" s="1"/>
  <c r="E73" i="2" l="1"/>
  <c r="E75" i="2"/>
  <c r="M33" i="2"/>
  <c r="G33" i="2"/>
  <c r="F33" i="2"/>
  <c r="B33" i="2"/>
  <c r="E33" i="2" s="1"/>
  <c r="M13" i="2" l="1"/>
  <c r="G13" i="2"/>
  <c r="F13" i="2"/>
  <c r="B13" i="2"/>
  <c r="E13" i="2" s="1"/>
  <c r="M72" i="2" l="1"/>
  <c r="M95" i="1" s="1"/>
  <c r="G72" i="2"/>
  <c r="G95" i="1" s="1"/>
  <c r="F72" i="2"/>
  <c r="F95" i="1" s="1"/>
  <c r="M97" i="2"/>
  <c r="M122" i="1" s="1"/>
  <c r="G97" i="2"/>
  <c r="F97" i="2"/>
  <c r="F122" i="1" s="1"/>
  <c r="B97" i="2"/>
  <c r="M96" i="2"/>
  <c r="G96" i="2"/>
  <c r="F96" i="2"/>
  <c r="E96" i="2"/>
  <c r="M95" i="2"/>
  <c r="G95" i="2"/>
  <c r="F95" i="2"/>
  <c r="B95" i="2"/>
  <c r="M94" i="2"/>
  <c r="G94" i="2"/>
  <c r="F94" i="2"/>
  <c r="B94" i="2"/>
  <c r="E94" i="2" s="1"/>
  <c r="M93" i="2"/>
  <c r="G93" i="2"/>
  <c r="F93" i="2"/>
  <c r="B93" i="2"/>
  <c r="E93" i="2" s="1"/>
  <c r="M92" i="2"/>
  <c r="G92" i="2"/>
  <c r="F92" i="2"/>
  <c r="B92" i="2"/>
  <c r="E92" i="2" s="1"/>
  <c r="M91" i="2"/>
  <c r="G91" i="2"/>
  <c r="F91" i="2"/>
  <c r="B91" i="2"/>
  <c r="E91" i="2" s="1"/>
  <c r="M90" i="2"/>
  <c r="G90" i="2"/>
  <c r="F90" i="2"/>
  <c r="B90" i="2"/>
  <c r="E90" i="2" s="1"/>
  <c r="M89" i="2"/>
  <c r="G89" i="2"/>
  <c r="F89" i="2"/>
  <c r="B89" i="2"/>
  <c r="E89" i="2" s="1"/>
  <c r="M88" i="2"/>
  <c r="G88" i="2"/>
  <c r="F88" i="2"/>
  <c r="B88" i="2"/>
  <c r="E88" i="2" s="1"/>
  <c r="M87" i="2"/>
  <c r="G87" i="2"/>
  <c r="F87" i="2"/>
  <c r="B87" i="2"/>
  <c r="E87" i="2" s="1"/>
  <c r="M86" i="2"/>
  <c r="G86" i="2"/>
  <c r="F86" i="2"/>
  <c r="B86" i="2"/>
  <c r="E86" i="2" s="1"/>
  <c r="M85" i="2"/>
  <c r="G85" i="2"/>
  <c r="F85" i="2"/>
  <c r="B85" i="2"/>
  <c r="E85" i="2" s="1"/>
  <c r="M84" i="2"/>
  <c r="G84" i="2"/>
  <c r="F84" i="2"/>
  <c r="B84" i="2"/>
  <c r="M83" i="2"/>
  <c r="G83" i="2"/>
  <c r="F83" i="2"/>
  <c r="B83" i="2"/>
  <c r="E83" i="2" s="1"/>
  <c r="M82" i="2"/>
  <c r="G82" i="2"/>
  <c r="F82" i="2"/>
  <c r="B82" i="2"/>
  <c r="M81" i="2"/>
  <c r="G81" i="2"/>
  <c r="F81" i="2"/>
  <c r="B81" i="2"/>
  <c r="M80" i="2"/>
  <c r="G80" i="2"/>
  <c r="F80" i="2"/>
  <c r="B80" i="2"/>
  <c r="M78" i="2"/>
  <c r="G78" i="2"/>
  <c r="F78" i="2"/>
  <c r="B78" i="2"/>
  <c r="E78" i="2" s="1"/>
  <c r="M77" i="2"/>
  <c r="G77" i="2"/>
  <c r="F77" i="2"/>
  <c r="B77" i="2"/>
  <c r="E77" i="2" s="1"/>
  <c r="E97" i="2" l="1"/>
  <c r="C122" i="1"/>
  <c r="E95" i="2"/>
  <c r="E84" i="2"/>
  <c r="E81" i="2"/>
  <c r="E80" i="2"/>
  <c r="E82" i="2"/>
  <c r="M27" i="2"/>
  <c r="G27" i="2"/>
  <c r="F27" i="2"/>
  <c r="B27" i="2"/>
  <c r="E27" i="2" s="1"/>
  <c r="M24" i="2"/>
  <c r="G24" i="2"/>
  <c r="F24" i="2"/>
  <c r="B24" i="2"/>
  <c r="E24" i="2" s="1"/>
  <c r="M68" i="2" l="1"/>
  <c r="M91" i="1" s="1"/>
  <c r="G68" i="2"/>
  <c r="G91" i="1" s="1"/>
  <c r="F68" i="2"/>
  <c r="F91" i="1" s="1"/>
  <c r="B68" i="2"/>
  <c r="C91" i="1" s="1"/>
  <c r="M65" i="2"/>
  <c r="M88" i="1" s="1"/>
  <c r="G65" i="2"/>
  <c r="G88" i="1" s="1"/>
  <c r="F65" i="2"/>
  <c r="F88" i="1" s="1"/>
  <c r="B65" i="2"/>
  <c r="M60" i="2"/>
  <c r="G60" i="2"/>
  <c r="F60" i="2"/>
  <c r="B60" i="2"/>
  <c r="E60" i="2" s="1"/>
  <c r="M58" i="2"/>
  <c r="G58" i="2"/>
  <c r="F58" i="2"/>
  <c r="B58" i="2"/>
  <c r="E58" i="2" s="1"/>
  <c r="M44" i="2"/>
  <c r="G44" i="2"/>
  <c r="F44" i="2"/>
  <c r="B44" i="2"/>
  <c r="E44" i="2" s="1"/>
  <c r="M41" i="2"/>
  <c r="G41" i="2"/>
  <c r="F41" i="2"/>
  <c r="B41" i="2"/>
  <c r="E41" i="2" s="1"/>
  <c r="E65" i="2" l="1"/>
  <c r="C88" i="1"/>
  <c r="E68" i="2"/>
  <c r="L32" i="1"/>
  <c r="K32" i="1"/>
  <c r="J32" i="1"/>
  <c r="I32" i="1"/>
  <c r="H32" i="1"/>
  <c r="E32" i="1"/>
  <c r="D32" i="1"/>
  <c r="A32" i="1"/>
  <c r="M19" i="2"/>
  <c r="M32" i="1" s="1"/>
  <c r="G19" i="2"/>
  <c r="G32" i="1" s="1"/>
  <c r="F19" i="2"/>
  <c r="F32" i="1" s="1"/>
  <c r="B19" i="2"/>
  <c r="E19" i="2" s="1"/>
  <c r="M18" i="2"/>
  <c r="G18" i="2"/>
  <c r="F18" i="2"/>
  <c r="B18" i="2"/>
  <c r="E18" i="2" s="1"/>
  <c r="M17" i="2"/>
  <c r="G17" i="2"/>
  <c r="F17" i="2"/>
  <c r="B17" i="2"/>
  <c r="E17" i="2" s="1"/>
  <c r="M16" i="2"/>
  <c r="G16" i="2"/>
  <c r="F16" i="2"/>
  <c r="B16" i="2"/>
  <c r="E16" i="2" s="1"/>
  <c r="M15" i="2"/>
  <c r="G15" i="2"/>
  <c r="F15" i="2"/>
  <c r="B15" i="2"/>
  <c r="E15" i="2" s="1"/>
  <c r="M14" i="2"/>
  <c r="G14" i="2"/>
  <c r="F14" i="2"/>
  <c r="B14" i="2"/>
  <c r="E14" i="2" s="1"/>
  <c r="M12" i="2"/>
  <c r="G12" i="2"/>
  <c r="F12" i="2"/>
  <c r="B12" i="2"/>
  <c r="E12" i="2" s="1"/>
  <c r="M11" i="2"/>
  <c r="G11" i="2"/>
  <c r="F11" i="2"/>
  <c r="B11" i="2"/>
  <c r="E11" i="2" s="1"/>
  <c r="M10" i="2"/>
  <c r="G10" i="2"/>
  <c r="F10" i="2"/>
  <c r="B10" i="2"/>
  <c r="E10" i="2" s="1"/>
  <c r="M9" i="2"/>
  <c r="G9" i="2"/>
  <c r="F9" i="2"/>
  <c r="B9" i="2"/>
  <c r="E9" i="2" s="1"/>
  <c r="M8" i="2"/>
  <c r="G8" i="2"/>
  <c r="F8" i="2"/>
  <c r="E8" i="2"/>
  <c r="C32" i="1" l="1"/>
  <c r="M71" i="2"/>
  <c r="M94" i="1" s="1"/>
  <c r="G71" i="2"/>
  <c r="G94" i="1" s="1"/>
  <c r="F71" i="2"/>
  <c r="F94" i="1" s="1"/>
  <c r="B71" i="2"/>
  <c r="C94" i="1" s="1"/>
  <c r="M63" i="2"/>
  <c r="M86" i="1" s="1"/>
  <c r="G63" i="2"/>
  <c r="G86" i="1" s="1"/>
  <c r="F63" i="2"/>
  <c r="F86" i="1" s="1"/>
  <c r="B63" i="2"/>
  <c r="E63" i="2" s="1"/>
  <c r="L86" i="1"/>
  <c r="K86" i="1"/>
  <c r="J86" i="1"/>
  <c r="I86" i="1"/>
  <c r="H86" i="1"/>
  <c r="E86" i="1"/>
  <c r="D86" i="1"/>
  <c r="A86" i="1"/>
  <c r="E71" i="2" l="1"/>
  <c r="C86" i="1"/>
  <c r="E44" i="1"/>
  <c r="I44" i="1"/>
  <c r="J44" i="1"/>
  <c r="K44" i="1"/>
  <c r="L44" i="1"/>
  <c r="M44" i="1"/>
  <c r="D44" i="1"/>
  <c r="A44" i="1"/>
  <c r="C67" i="1" l="1"/>
  <c r="L81" i="1"/>
  <c r="L83" i="1"/>
  <c r="L84" i="1"/>
  <c r="L85" i="1"/>
  <c r="L87" i="1"/>
  <c r="K81" i="1"/>
  <c r="K83" i="1"/>
  <c r="K84" i="1"/>
  <c r="K85" i="1"/>
  <c r="K87" i="1"/>
  <c r="J81" i="1"/>
  <c r="J83" i="1"/>
  <c r="J84" i="1"/>
  <c r="J85" i="1"/>
  <c r="J87" i="1"/>
  <c r="I81" i="1"/>
  <c r="I83" i="1"/>
  <c r="I84" i="1"/>
  <c r="I85" i="1"/>
  <c r="I87" i="1"/>
  <c r="H81" i="1"/>
  <c r="H83" i="1"/>
  <c r="H84" i="1"/>
  <c r="H85" i="1"/>
  <c r="H87" i="1"/>
  <c r="E81" i="1"/>
  <c r="E83" i="1"/>
  <c r="E84" i="1"/>
  <c r="E85" i="1"/>
  <c r="E87" i="1"/>
  <c r="D81" i="1"/>
  <c r="D83" i="1"/>
  <c r="D84" i="1"/>
  <c r="D85" i="1"/>
  <c r="D87" i="1"/>
  <c r="D67" i="1"/>
  <c r="E67" i="1"/>
  <c r="H67" i="1"/>
  <c r="I67" i="1"/>
  <c r="J67" i="1"/>
  <c r="K67" i="1"/>
  <c r="L67" i="1"/>
  <c r="A67" i="1"/>
  <c r="M52" i="2"/>
  <c r="M67" i="1" s="1"/>
  <c r="G52" i="2"/>
  <c r="G67" i="1" s="1"/>
  <c r="F52" i="2"/>
  <c r="F67" i="1" s="1"/>
  <c r="E52" i="2"/>
  <c r="A51" i="1"/>
  <c r="C51" i="1"/>
  <c r="D51" i="1"/>
  <c r="E51" i="1"/>
  <c r="H51" i="1"/>
  <c r="I51" i="1"/>
  <c r="J51" i="1"/>
  <c r="K51" i="1"/>
  <c r="L51" i="1"/>
  <c r="A52" i="1"/>
  <c r="C52" i="1"/>
  <c r="D52" i="1"/>
  <c r="E52" i="1"/>
  <c r="H52" i="1"/>
  <c r="I52" i="1"/>
  <c r="J52" i="1"/>
  <c r="K52" i="1"/>
  <c r="L52" i="1"/>
  <c r="M38" i="2"/>
  <c r="M52" i="1" s="1"/>
  <c r="G38" i="2"/>
  <c r="G52" i="1" s="1"/>
  <c r="F38" i="2"/>
  <c r="F52" i="1" s="1"/>
  <c r="E38" i="2"/>
  <c r="M37" i="2"/>
  <c r="M51" i="1" s="1"/>
  <c r="G37" i="2"/>
  <c r="G51" i="1" s="1"/>
  <c r="F37" i="2"/>
  <c r="F51" i="1" s="1"/>
  <c r="E37" i="2"/>
  <c r="A37" i="1"/>
  <c r="C37" i="1"/>
  <c r="D37" i="1"/>
  <c r="E37" i="1"/>
  <c r="H37" i="1"/>
  <c r="I37" i="1"/>
  <c r="J37" i="1"/>
  <c r="K37" i="1"/>
  <c r="L37" i="1"/>
  <c r="M23" i="2"/>
  <c r="M37" i="1" s="1"/>
  <c r="G23" i="2"/>
  <c r="G37" i="1" s="1"/>
  <c r="F23" i="2"/>
  <c r="F37" i="1" s="1"/>
  <c r="E23" i="2"/>
  <c r="D39" i="1"/>
  <c r="E39" i="1"/>
  <c r="H39" i="1"/>
  <c r="I39" i="1"/>
  <c r="J39" i="1"/>
  <c r="K39" i="1"/>
  <c r="L39" i="1"/>
  <c r="D40" i="1"/>
  <c r="E40" i="1"/>
  <c r="H40" i="1"/>
  <c r="I40" i="1"/>
  <c r="J40" i="1"/>
  <c r="K40" i="1"/>
  <c r="L40" i="1"/>
  <c r="C41" i="1"/>
  <c r="D41" i="1"/>
  <c r="E41" i="1"/>
  <c r="H41" i="1"/>
  <c r="I41" i="1"/>
  <c r="J41" i="1"/>
  <c r="K41" i="1"/>
  <c r="L41" i="1"/>
  <c r="D42" i="1"/>
  <c r="E42" i="1"/>
  <c r="H42" i="1"/>
  <c r="I42" i="1"/>
  <c r="J42" i="1"/>
  <c r="K42" i="1"/>
  <c r="L42" i="1"/>
  <c r="D43" i="1"/>
  <c r="E43" i="1"/>
  <c r="H43" i="1"/>
  <c r="I43" i="1"/>
  <c r="J43" i="1"/>
  <c r="K43" i="1"/>
  <c r="L43" i="1"/>
  <c r="D45" i="1"/>
  <c r="E45" i="1"/>
  <c r="H45" i="1"/>
  <c r="I45" i="1"/>
  <c r="J45" i="1"/>
  <c r="K45" i="1"/>
  <c r="L45" i="1"/>
  <c r="D46" i="1"/>
  <c r="E46" i="1"/>
  <c r="H46" i="1"/>
  <c r="I46" i="1"/>
  <c r="J46" i="1"/>
  <c r="K46" i="1"/>
  <c r="L46" i="1"/>
  <c r="D47" i="1"/>
  <c r="E47" i="1"/>
  <c r="H47" i="1"/>
  <c r="I47" i="1"/>
  <c r="J47" i="1"/>
  <c r="K47" i="1"/>
  <c r="L47" i="1"/>
  <c r="D48" i="1"/>
  <c r="E48" i="1"/>
  <c r="H48" i="1"/>
  <c r="I48" i="1"/>
  <c r="J48" i="1"/>
  <c r="K48" i="1"/>
  <c r="L48" i="1"/>
  <c r="D49" i="1"/>
  <c r="E49" i="1"/>
  <c r="H49" i="1"/>
  <c r="I49" i="1"/>
  <c r="J49" i="1"/>
  <c r="K49" i="1"/>
  <c r="L49" i="1"/>
  <c r="D50" i="1"/>
  <c r="E50" i="1"/>
  <c r="G36" i="2"/>
  <c r="G50" i="1" s="1"/>
  <c r="H50" i="1"/>
  <c r="I50" i="1"/>
  <c r="J50" i="1"/>
  <c r="K50" i="1"/>
  <c r="L50" i="1"/>
  <c r="D53" i="1"/>
  <c r="E53" i="1"/>
  <c r="H53" i="1"/>
  <c r="I53" i="1"/>
  <c r="J53" i="1"/>
  <c r="K53" i="1"/>
  <c r="L53" i="1"/>
  <c r="D54" i="1"/>
  <c r="E54" i="1"/>
  <c r="H54" i="1"/>
  <c r="I54" i="1"/>
  <c r="J54" i="1"/>
  <c r="K54" i="1"/>
  <c r="L54" i="1"/>
  <c r="D55" i="1"/>
  <c r="E55" i="1"/>
  <c r="G55" i="1"/>
  <c r="H55" i="1"/>
  <c r="I55" i="1"/>
  <c r="J55" i="1"/>
  <c r="K55" i="1"/>
  <c r="L55" i="1"/>
  <c r="D56" i="1"/>
  <c r="E56" i="1"/>
  <c r="H56" i="1"/>
  <c r="I56" i="1"/>
  <c r="J56" i="1"/>
  <c r="K56" i="1"/>
  <c r="L56" i="1"/>
  <c r="D57" i="1"/>
  <c r="E57" i="1"/>
  <c r="H57" i="1"/>
  <c r="I57" i="1"/>
  <c r="J57" i="1"/>
  <c r="K57" i="1"/>
  <c r="L57" i="1"/>
  <c r="C58" i="1"/>
  <c r="D58" i="1"/>
  <c r="E58" i="1"/>
  <c r="G58" i="1"/>
  <c r="H58" i="1"/>
  <c r="I58" i="1"/>
  <c r="J58" i="1"/>
  <c r="K58" i="1"/>
  <c r="L58" i="1"/>
  <c r="A39" i="1"/>
  <c r="A40" i="1"/>
  <c r="A41" i="1"/>
  <c r="A42" i="1"/>
  <c r="A43" i="1"/>
  <c r="A45" i="1"/>
  <c r="A46" i="1"/>
  <c r="A47" i="1"/>
  <c r="A48" i="1"/>
  <c r="A49" i="1"/>
  <c r="A50" i="1"/>
  <c r="A53" i="1"/>
  <c r="A54" i="1"/>
  <c r="A55" i="1"/>
  <c r="A56" i="1"/>
  <c r="A57" i="1"/>
  <c r="A58" i="1"/>
  <c r="F55" i="1"/>
  <c r="M55" i="1"/>
  <c r="C55" i="1"/>
  <c r="M36" i="2"/>
  <c r="M50" i="1" s="1"/>
  <c r="F36" i="2"/>
  <c r="F50" i="1" s="1"/>
  <c r="B36" i="2"/>
  <c r="C50" i="1" s="1"/>
  <c r="N81" i="1"/>
  <c r="N84" i="1"/>
  <c r="N90" i="1"/>
  <c r="N92" i="1"/>
  <c r="N118" i="1"/>
  <c r="N99" i="1"/>
  <c r="N101" i="1"/>
  <c r="N110" i="1"/>
  <c r="N114" i="1"/>
  <c r="E131" i="1"/>
  <c r="E140" i="1" s="1"/>
  <c r="H131" i="1"/>
  <c r="H140" i="1" s="1"/>
  <c r="I131" i="1"/>
  <c r="I140" i="1" s="1"/>
  <c r="J131" i="1"/>
  <c r="J140" i="1" s="1"/>
  <c r="K131" i="1"/>
  <c r="K140" i="1" s="1"/>
  <c r="L131" i="1"/>
  <c r="L140" i="1" s="1"/>
  <c r="D131" i="1"/>
  <c r="D140" i="1" s="1"/>
  <c r="M130" i="1"/>
  <c r="M129" i="1"/>
  <c r="M128" i="1"/>
  <c r="G130" i="1"/>
  <c r="G129" i="1"/>
  <c r="G128" i="1"/>
  <c r="F130" i="1"/>
  <c r="F128" i="1"/>
  <c r="F129" i="1"/>
  <c r="M83" i="1"/>
  <c r="M61" i="2"/>
  <c r="M84" i="1" s="1"/>
  <c r="M62" i="2"/>
  <c r="M85" i="1" s="1"/>
  <c r="M64" i="2"/>
  <c r="M87" i="1" s="1"/>
  <c r="M69" i="2"/>
  <c r="M92" i="1" s="1"/>
  <c r="M76" i="2"/>
  <c r="H74" i="1"/>
  <c r="H138" i="1" s="1"/>
  <c r="I74" i="1"/>
  <c r="I138" i="1" s="1"/>
  <c r="K74" i="1"/>
  <c r="K138" i="1" s="1"/>
  <c r="L74" i="1"/>
  <c r="L138" i="1" s="1"/>
  <c r="D38" i="1"/>
  <c r="D60" i="1"/>
  <c r="D61" i="1"/>
  <c r="E38" i="1"/>
  <c r="E60" i="1"/>
  <c r="E61" i="1"/>
  <c r="H38" i="1"/>
  <c r="H60" i="1"/>
  <c r="H61" i="1"/>
  <c r="I38" i="1"/>
  <c r="I60" i="1"/>
  <c r="I61" i="1"/>
  <c r="J38" i="1"/>
  <c r="J60" i="1"/>
  <c r="J61" i="1"/>
  <c r="K38" i="1"/>
  <c r="K60" i="1"/>
  <c r="K61" i="1"/>
  <c r="L38" i="1"/>
  <c r="L60" i="1"/>
  <c r="L61" i="1"/>
  <c r="B25" i="2"/>
  <c r="E25" i="2" s="1"/>
  <c r="B28" i="2"/>
  <c r="E28" i="2" s="1"/>
  <c r="B29" i="2"/>
  <c r="E29" i="2" s="1"/>
  <c r="B30" i="2"/>
  <c r="B31" i="2"/>
  <c r="C46" i="1" s="1"/>
  <c r="B34" i="2"/>
  <c r="B35" i="2"/>
  <c r="E35" i="2" s="1"/>
  <c r="B39" i="2"/>
  <c r="C53" i="1" s="1"/>
  <c r="B40" i="2"/>
  <c r="B42" i="2"/>
  <c r="C56" i="1" s="1"/>
  <c r="B43" i="2"/>
  <c r="C57" i="1" s="1"/>
  <c r="D22" i="1"/>
  <c r="E22" i="1"/>
  <c r="H22" i="1"/>
  <c r="I22" i="1"/>
  <c r="J22" i="1"/>
  <c r="K22" i="1"/>
  <c r="L22" i="1"/>
  <c r="D23" i="1"/>
  <c r="E23" i="1"/>
  <c r="H23" i="1"/>
  <c r="I23" i="1"/>
  <c r="J23" i="1"/>
  <c r="K23" i="1"/>
  <c r="L23" i="1"/>
  <c r="D24" i="1"/>
  <c r="E24" i="1"/>
  <c r="H24" i="1"/>
  <c r="I24" i="1"/>
  <c r="J24" i="1"/>
  <c r="K24" i="1"/>
  <c r="L24" i="1"/>
  <c r="D25" i="1"/>
  <c r="E25" i="1"/>
  <c r="H25" i="1"/>
  <c r="I25" i="1"/>
  <c r="J25" i="1"/>
  <c r="K25" i="1"/>
  <c r="L25" i="1"/>
  <c r="D26" i="1"/>
  <c r="E26" i="1"/>
  <c r="H26" i="1"/>
  <c r="I26" i="1"/>
  <c r="J26" i="1"/>
  <c r="K26" i="1"/>
  <c r="L26" i="1"/>
  <c r="D27" i="1"/>
  <c r="E27" i="1"/>
  <c r="H27" i="1"/>
  <c r="I27" i="1"/>
  <c r="J27" i="1"/>
  <c r="K27" i="1"/>
  <c r="L27" i="1"/>
  <c r="D28" i="1"/>
  <c r="E28" i="1"/>
  <c r="H28" i="1"/>
  <c r="I28" i="1"/>
  <c r="J28" i="1"/>
  <c r="K28" i="1"/>
  <c r="L28" i="1"/>
  <c r="D29" i="1"/>
  <c r="E29" i="1"/>
  <c r="H29" i="1"/>
  <c r="I29" i="1"/>
  <c r="J29" i="1"/>
  <c r="K29" i="1"/>
  <c r="L29" i="1"/>
  <c r="D30" i="1"/>
  <c r="E30" i="1"/>
  <c r="H30" i="1"/>
  <c r="I30" i="1"/>
  <c r="J30" i="1"/>
  <c r="K30" i="1"/>
  <c r="L30" i="1"/>
  <c r="D31" i="1"/>
  <c r="E31" i="1"/>
  <c r="H31" i="1"/>
  <c r="I31" i="1"/>
  <c r="J31" i="1"/>
  <c r="K31" i="1"/>
  <c r="L31" i="1"/>
  <c r="A22" i="1"/>
  <c r="A23" i="1"/>
  <c r="A24" i="1"/>
  <c r="A25" i="1"/>
  <c r="A26" i="1"/>
  <c r="A27" i="1"/>
  <c r="A28" i="1"/>
  <c r="A29" i="1"/>
  <c r="A30" i="1"/>
  <c r="A31" i="1"/>
  <c r="D21" i="1"/>
  <c r="E21" i="1"/>
  <c r="H21" i="1"/>
  <c r="I21" i="1"/>
  <c r="J21" i="1"/>
  <c r="K21" i="1"/>
  <c r="L21" i="1"/>
  <c r="D66" i="1"/>
  <c r="E66" i="1"/>
  <c r="H66" i="1"/>
  <c r="I66" i="1"/>
  <c r="J66" i="1"/>
  <c r="K66" i="1"/>
  <c r="L66" i="1"/>
  <c r="B61" i="2"/>
  <c r="C84" i="1" s="1"/>
  <c r="B62" i="2"/>
  <c r="B64" i="2"/>
  <c r="C87" i="1" s="1"/>
  <c r="B69" i="2"/>
  <c r="C92" i="1" s="1"/>
  <c r="B76" i="2"/>
  <c r="F61" i="2"/>
  <c r="F62" i="2"/>
  <c r="F85" i="1" s="1"/>
  <c r="F64" i="2"/>
  <c r="F69" i="2"/>
  <c r="F92" i="1" s="1"/>
  <c r="F76" i="2"/>
  <c r="G83" i="1"/>
  <c r="G61" i="2"/>
  <c r="G84" i="1" s="1"/>
  <c r="G62" i="2"/>
  <c r="G85" i="1" s="1"/>
  <c r="G64" i="2"/>
  <c r="G87" i="1" s="1"/>
  <c r="G69" i="2"/>
  <c r="G92" i="1" s="1"/>
  <c r="G76" i="2"/>
  <c r="G22" i="1"/>
  <c r="G23" i="1"/>
  <c r="G24" i="1"/>
  <c r="G25" i="1"/>
  <c r="G26" i="1"/>
  <c r="G27" i="1"/>
  <c r="G28" i="1"/>
  <c r="G29" i="1"/>
  <c r="G30" i="1"/>
  <c r="G31" i="1"/>
  <c r="F25" i="2"/>
  <c r="F39" i="1" s="1"/>
  <c r="G25" i="2"/>
  <c r="G39" i="1" s="1"/>
  <c r="M25" i="2"/>
  <c r="M39" i="1" s="1"/>
  <c r="G41" i="1"/>
  <c r="M41" i="1"/>
  <c r="F28" i="2"/>
  <c r="F42" i="1" s="1"/>
  <c r="G28" i="2"/>
  <c r="G42" i="1" s="1"/>
  <c r="M28" i="2"/>
  <c r="M42" i="1" s="1"/>
  <c r="F29" i="2"/>
  <c r="G29" i="2"/>
  <c r="G43" i="1" s="1"/>
  <c r="M29" i="2"/>
  <c r="M43" i="1" s="1"/>
  <c r="F30" i="2"/>
  <c r="G30" i="2"/>
  <c r="G45" i="1" s="1"/>
  <c r="M30" i="2"/>
  <c r="M45" i="1" s="1"/>
  <c r="F31" i="2"/>
  <c r="G31" i="2"/>
  <c r="G46" i="1" s="1"/>
  <c r="M31" i="2"/>
  <c r="M46" i="1" s="1"/>
  <c r="F34" i="2"/>
  <c r="G34" i="2"/>
  <c r="G48" i="1" s="1"/>
  <c r="M34" i="2"/>
  <c r="M48" i="1" s="1"/>
  <c r="F35" i="2"/>
  <c r="F49" i="1" s="1"/>
  <c r="G35" i="2"/>
  <c r="G49" i="1" s="1"/>
  <c r="M35" i="2"/>
  <c r="M49" i="1" s="1"/>
  <c r="F39" i="2"/>
  <c r="F53" i="1" s="1"/>
  <c r="G39" i="2"/>
  <c r="G53" i="1" s="1"/>
  <c r="M39" i="2"/>
  <c r="M53" i="1" s="1"/>
  <c r="F40" i="2"/>
  <c r="F54" i="1" s="1"/>
  <c r="G40" i="2"/>
  <c r="G54" i="1" s="1"/>
  <c r="M40" i="2"/>
  <c r="M54" i="1" s="1"/>
  <c r="F42" i="2"/>
  <c r="G42" i="2"/>
  <c r="G56" i="1" s="1"/>
  <c r="M42" i="2"/>
  <c r="M56" i="1" s="1"/>
  <c r="F43" i="2"/>
  <c r="G43" i="2"/>
  <c r="G57" i="1" s="1"/>
  <c r="M43" i="2"/>
  <c r="M57" i="1" s="1"/>
  <c r="M58" i="1"/>
  <c r="B32" i="2"/>
  <c r="C44" i="1" s="1"/>
  <c r="F32" i="2"/>
  <c r="G44" i="1" s="1"/>
  <c r="G32" i="2"/>
  <c r="H44" i="1" s="1"/>
  <c r="M32" i="2"/>
  <c r="B26" i="2"/>
  <c r="F26" i="2"/>
  <c r="F40" i="1" s="1"/>
  <c r="G26" i="2"/>
  <c r="G40" i="1" s="1"/>
  <c r="M26" i="2"/>
  <c r="M40" i="1" s="1"/>
  <c r="F47" i="1"/>
  <c r="G47" i="1"/>
  <c r="M47" i="1"/>
  <c r="F81" i="1"/>
  <c r="G81" i="1"/>
  <c r="M81" i="1"/>
  <c r="C81" i="1"/>
  <c r="A81" i="1"/>
  <c r="A83" i="1"/>
  <c r="A84" i="1"/>
  <c r="A85" i="1"/>
  <c r="A87" i="1"/>
  <c r="C73" i="1"/>
  <c r="C74" i="1" s="1"/>
  <c r="A66" i="1"/>
  <c r="A61" i="1"/>
  <c r="A60" i="1"/>
  <c r="A38" i="1"/>
  <c r="A21" i="1"/>
  <c r="F51" i="2"/>
  <c r="F61" i="1"/>
  <c r="F46" i="2"/>
  <c r="F38" i="1"/>
  <c r="F27" i="1"/>
  <c r="F26" i="1"/>
  <c r="F24" i="1"/>
  <c r="F23" i="1"/>
  <c r="B51" i="2"/>
  <c r="B46" i="2"/>
  <c r="E46" i="2" s="1"/>
  <c r="C26" i="1"/>
  <c r="F21" i="1"/>
  <c r="G21" i="1"/>
  <c r="M21" i="1"/>
  <c r="M22" i="1"/>
  <c r="M23" i="1"/>
  <c r="M24" i="1"/>
  <c r="M25" i="1"/>
  <c r="M26" i="1"/>
  <c r="M27" i="1"/>
  <c r="M28" i="1"/>
  <c r="M29" i="1"/>
  <c r="M30" i="1"/>
  <c r="M31" i="1"/>
  <c r="G38" i="1"/>
  <c r="M38" i="1"/>
  <c r="G46" i="2"/>
  <c r="G60" i="1" s="1"/>
  <c r="M46" i="2"/>
  <c r="M60" i="1" s="1"/>
  <c r="G61" i="1"/>
  <c r="M61" i="1"/>
  <c r="G51" i="2"/>
  <c r="G66" i="1" s="1"/>
  <c r="M51" i="2"/>
  <c r="M66" i="1" s="1"/>
  <c r="G73" i="1"/>
  <c r="M73" i="1"/>
  <c r="E138" i="1"/>
  <c r="G125" i="1" l="1"/>
  <c r="G139" i="1" s="1"/>
  <c r="B151" i="1"/>
  <c r="B152" i="1"/>
  <c r="M125" i="1"/>
  <c r="M139" i="1" s="1"/>
  <c r="D125" i="1"/>
  <c r="D139" i="1" s="1"/>
  <c r="H125" i="1"/>
  <c r="H139" i="1" s="1"/>
  <c r="E125" i="1"/>
  <c r="E139" i="1" s="1"/>
  <c r="I125" i="1"/>
  <c r="I139" i="1" s="1"/>
  <c r="K125" i="1"/>
  <c r="K139" i="1" s="1"/>
  <c r="J125" i="1"/>
  <c r="J139" i="1" s="1"/>
  <c r="L125" i="1"/>
  <c r="L139" i="1" s="1"/>
  <c r="I33" i="1"/>
  <c r="I135" i="1" s="1"/>
  <c r="H33" i="1"/>
  <c r="H135" i="1" s="1"/>
  <c r="E33" i="1"/>
  <c r="E135" i="1" s="1"/>
  <c r="K33" i="1"/>
  <c r="K135" i="1" s="1"/>
  <c r="D33" i="1"/>
  <c r="D135" i="1" s="1"/>
  <c r="L33" i="1"/>
  <c r="L135" i="1" s="1"/>
  <c r="J33" i="1"/>
  <c r="J135" i="1" s="1"/>
  <c r="C138" i="1"/>
  <c r="E76" i="2"/>
  <c r="C42" i="1"/>
  <c r="C60" i="1"/>
  <c r="E26" i="2"/>
  <c r="C24" i="1"/>
  <c r="E30" i="2"/>
  <c r="C23" i="1"/>
  <c r="C40" i="1"/>
  <c r="F131" i="1"/>
  <c r="F140" i="1" s="1"/>
  <c r="N115" i="1"/>
  <c r="G131" i="1"/>
  <c r="G140" i="1" s="1"/>
  <c r="D73" i="1"/>
  <c r="D74" i="1" s="1"/>
  <c r="D138" i="1" s="1"/>
  <c r="M131" i="1"/>
  <c r="M140" i="1" s="1"/>
  <c r="D68" i="1"/>
  <c r="D137" i="1" s="1"/>
  <c r="F84" i="1"/>
  <c r="F41" i="1"/>
  <c r="E61" i="2"/>
  <c r="F66" i="1"/>
  <c r="F68" i="1" s="1"/>
  <c r="F137" i="1" s="1"/>
  <c r="E68" i="1"/>
  <c r="E137" i="1" s="1"/>
  <c r="J68" i="1"/>
  <c r="J137" i="1" s="1"/>
  <c r="E43" i="2"/>
  <c r="C38" i="1"/>
  <c r="C61" i="1"/>
  <c r="F45" i="1"/>
  <c r="L68" i="1"/>
  <c r="L137" i="1" s="1"/>
  <c r="H62" i="1"/>
  <c r="H136" i="1" s="1"/>
  <c r="F87" i="1"/>
  <c r="I68" i="1"/>
  <c r="I137" i="1" s="1"/>
  <c r="E69" i="2"/>
  <c r="C85" i="1"/>
  <c r="K68" i="1"/>
  <c r="K137" i="1" s="1"/>
  <c r="C45" i="1"/>
  <c r="C30" i="1"/>
  <c r="G68" i="1"/>
  <c r="G137" i="1" s="1"/>
  <c r="F31" i="1"/>
  <c r="C43" i="1"/>
  <c r="C21" i="1"/>
  <c r="C22" i="1"/>
  <c r="F22" i="1"/>
  <c r="F57" i="1"/>
  <c r="F43" i="1"/>
  <c r="E62" i="2"/>
  <c r="D62" i="1"/>
  <c r="D136" i="1" s="1"/>
  <c r="E42" i="2"/>
  <c r="C29" i="1"/>
  <c r="F60" i="1"/>
  <c r="E62" i="1"/>
  <c r="E136" i="1" s="1"/>
  <c r="E64" i="2"/>
  <c r="C83" i="1"/>
  <c r="N109" i="1"/>
  <c r="F73" i="1"/>
  <c r="M74" i="1"/>
  <c r="M138" i="1" s="1"/>
  <c r="M68" i="1"/>
  <c r="M137" i="1" s="1"/>
  <c r="F30" i="1"/>
  <c r="G74" i="1"/>
  <c r="G138" i="1" s="1"/>
  <c r="F46" i="1"/>
  <c r="F28" i="1"/>
  <c r="F29" i="1"/>
  <c r="C49" i="1"/>
  <c r="L62" i="1"/>
  <c r="L136" i="1" s="1"/>
  <c r="H68" i="1"/>
  <c r="H137" i="1" s="1"/>
  <c r="F25" i="1"/>
  <c r="M62" i="1"/>
  <c r="M136" i="1" s="1"/>
  <c r="F48" i="1"/>
  <c r="C39" i="1"/>
  <c r="E32" i="2"/>
  <c r="F44" i="1" s="1"/>
  <c r="F83" i="1"/>
  <c r="E39" i="2"/>
  <c r="E36" i="2"/>
  <c r="N111" i="1"/>
  <c r="N108" i="1"/>
  <c r="C28" i="1"/>
  <c r="C47" i="1"/>
  <c r="G62" i="1"/>
  <c r="G136" i="1" s="1"/>
  <c r="C31" i="1"/>
  <c r="F56" i="1"/>
  <c r="E34" i="2"/>
  <c r="C48" i="1"/>
  <c r="I62" i="1"/>
  <c r="I136" i="1" s="1"/>
  <c r="C54" i="1"/>
  <c r="E40" i="2"/>
  <c r="E31" i="2"/>
  <c r="C66" i="1"/>
  <c r="C68" i="1" s="1"/>
  <c r="C137" i="1" s="1"/>
  <c r="E51" i="2"/>
  <c r="C27" i="1"/>
  <c r="K62" i="1"/>
  <c r="K136" i="1" s="1"/>
  <c r="N113" i="1"/>
  <c r="J62" i="1"/>
  <c r="J136" i="1" s="1"/>
  <c r="C25" i="1"/>
  <c r="F58" i="1"/>
  <c r="C125" i="1" l="1"/>
  <c r="C139" i="1" s="1"/>
  <c r="F125" i="1"/>
  <c r="F139" i="1" s="1"/>
  <c r="J73" i="1"/>
  <c r="J74" i="1" s="1"/>
  <c r="J138" i="1" s="1"/>
  <c r="J141" i="1" s="1"/>
  <c r="J143" i="1" s="1"/>
  <c r="F74" i="1"/>
  <c r="B154" i="1" s="1"/>
  <c r="G33" i="1"/>
  <c r="G135" i="1" s="1"/>
  <c r="F33" i="1"/>
  <c r="F135" i="1" s="1"/>
  <c r="M33" i="1"/>
  <c r="M135" i="1" s="1"/>
  <c r="C33" i="1"/>
  <c r="C135" i="1" s="1"/>
  <c r="N117" i="1"/>
  <c r="C131" i="1"/>
  <c r="C140" i="1" s="1"/>
  <c r="I141" i="1"/>
  <c r="I143" i="1" s="1"/>
  <c r="D141" i="1"/>
  <c r="E141" i="1"/>
  <c r="H141" i="1"/>
  <c r="H143" i="1" s="1"/>
  <c r="F62" i="1"/>
  <c r="F136" i="1" s="1"/>
  <c r="L141" i="1"/>
  <c r="L143" i="1" s="1"/>
  <c r="N116" i="1"/>
  <c r="K141" i="1"/>
  <c r="C62" i="1"/>
  <c r="C136" i="1" s="1"/>
  <c r="B155" i="1" l="1"/>
  <c r="N89" i="1"/>
  <c r="N88" i="1"/>
  <c r="N91" i="1"/>
  <c r="N83" i="1"/>
  <c r="C141" i="1"/>
  <c r="C143" i="1" s="1"/>
  <c r="F138" i="1"/>
  <c r="F141" i="1" s="1"/>
  <c r="F143" i="1" s="1"/>
  <c r="G141" i="1"/>
  <c r="G143" i="1" s="1"/>
  <c r="M141" i="1"/>
  <c r="M143" i="1" s="1"/>
  <c r="K143" i="1"/>
  <c r="O142" i="1" l="1"/>
  <c r="B153" i="1" s="1"/>
</calcChain>
</file>

<file path=xl/sharedStrings.xml><?xml version="1.0" encoding="utf-8"?>
<sst xmlns="http://schemas.openxmlformats.org/spreadsheetml/2006/main" count="1849" uniqueCount="553">
  <si>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</si>
  <si>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</si>
  <si>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</si>
  <si>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</si>
  <si>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</si>
  <si>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</si>
  <si>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</si>
  <si>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</si>
  <si>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</si>
  <si>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</si>
  <si>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</si>
  <si>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</si>
  <si>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</si>
  <si>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</si>
  <si>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</si>
  <si>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</si>
  <si>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</si>
  <si>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</si>
  <si>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</si>
  <si>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</si>
  <si>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</si>
  <si>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</si>
  <si>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</si>
  <si>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</si>
  <si>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</si>
  <si>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</si>
  <si>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</si>
  <si>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</si>
  <si>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</si>
  <si>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</si>
  <si>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</si>
  <si>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</si>
  <si>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</si>
  <si>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</si>
  <si>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</si>
  <si>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</si>
  <si>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</si>
  <si>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</si>
  <si>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</si>
  <si>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</si>
  <si>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</si>
  <si>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</si>
  <si>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</si>
  <si>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</si>
  <si>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</si>
  <si>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</si>
  <si>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</si>
  <si>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</si>
  <si>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</si>
  <si>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</si>
  <si>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</si>
  <si>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</si>
  <si>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</si>
  <si>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</si>
  <si>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</si>
  <si>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</si>
  <si>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</si>
  <si>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</si>
  <si>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</si>
  <si>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</si>
  <si>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</si>
  <si>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This sheet is the source of the unit data for the main sheet; the information here must not be modified!</t>
  </si>
  <si>
    <t>ELEC 390  Elect./Comp. Eng. Design</t>
  </si>
  <si>
    <t>ELEC 497 Research Project</t>
  </si>
  <si>
    <t>ELEC 299 Autonomous Robot Project</t>
  </si>
  <si>
    <t>SOFT 437 Performance Analysis</t>
  </si>
  <si>
    <t>SOFT 423 Software Requirements</t>
  </si>
  <si>
    <t>CalcAU</t>
  </si>
  <si>
    <t>APSC 200 Engineering Design and Practice</t>
  </si>
  <si>
    <t>APSC 293 Engineering Communications</t>
  </si>
  <si>
    <t>ENPH 336 Solid State Devices</t>
  </si>
  <si>
    <t>CMPE 457 Image Proc. &amp; Comp. Vision</t>
  </si>
  <si>
    <t>CMPE 458 Prog. Language Processors</t>
  </si>
  <si>
    <t>CMPE 204 Logic for Computing Science</t>
  </si>
  <si>
    <t>CMPE 322 Software Architecture</t>
  </si>
  <si>
    <t>CMPE 365 Algorithms I</t>
  </si>
  <si>
    <t>CMPE 422 Formal Methods in Soft. Eng.</t>
  </si>
  <si>
    <t>CMPE 432 Advanced Database Systems</t>
  </si>
  <si>
    <t>CMPE 454 Computer Graphics</t>
  </si>
  <si>
    <t>CMPE 223 Software Specifications</t>
  </si>
  <si>
    <t>ELEC 409 Bioinformatic Analytics</t>
  </si>
  <si>
    <t>CMPE 327 Software Quality Assurance</t>
  </si>
  <si>
    <t>CMPE 425 Advanced User Interf. Design</t>
  </si>
  <si>
    <t>CMPE 325 Human Computer Interaction</t>
  </si>
  <si>
    <t>ELEC 431 Power Electronics</t>
  </si>
  <si>
    <t>ELEC 408 Biomedical Signal &amp; Image</t>
  </si>
  <si>
    <t xml:space="preserve"> </t>
  </si>
  <si>
    <t>Date Revised</t>
  </si>
  <si>
    <t>&lt;Enter name here&gt;</t>
  </si>
  <si>
    <t>&lt;Date and initials of reviewer&gt;</t>
  </si>
  <si>
    <t>Math+NS</t>
  </si>
  <si>
    <t>NS</t>
  </si>
  <si>
    <t>CMPE 452 Neural &amp; Genetic Comp.</t>
  </si>
  <si>
    <t>Computer Engineering Innovation Program</t>
  </si>
  <si>
    <t>COMM 201 Intro. to Bus. for Entrepreneurs</t>
  </si>
  <si>
    <t>COMM 301 Funding New Ventures</t>
  </si>
  <si>
    <t>COMM 302 Launching New Ventures</t>
  </si>
  <si>
    <t>ELEC 373 Computer Networks</t>
  </si>
  <si>
    <t>ELEC 279 Intro to Obj. Orient. Program.</t>
  </si>
  <si>
    <t>ELEC 425 Machine Learning &amp; Deep Learning</t>
  </si>
  <si>
    <t>ELEC 472 Artificial Inlelligence &amp; Interactive Systems</t>
  </si>
  <si>
    <t>COMM 405 New Business Development</t>
  </si>
  <si>
    <t>APSC 100 Eng Practice I</t>
  </si>
  <si>
    <t>APSC 111 Physics I</t>
  </si>
  <si>
    <t>APSC 112 Physics II</t>
  </si>
  <si>
    <t>APSC 132 Chemistry and its Applic.</t>
  </si>
  <si>
    <t>APSC 151 Eng. Geology &amp; the Biosphere</t>
  </si>
  <si>
    <t>APSC 162 Eng. Graphics</t>
  </si>
  <si>
    <t>APSC 174 Intro to Linear Algebra</t>
  </si>
  <si>
    <t>APSC 182 Applied Eng. Mechanics</t>
  </si>
  <si>
    <t>ELEC 224 Continuous-Time Sig&amp;Sys</t>
  </si>
  <si>
    <t>ELEC 372 Numerical Methods &amp; Optim</t>
  </si>
  <si>
    <t>APSC 400 Tech., Eng'g &amp; Mgt (TEAM)</t>
  </si>
  <si>
    <t>CMPE 251 Data Analytics</t>
  </si>
  <si>
    <t>CMPE 351 Advanced Data Analytics</t>
  </si>
  <si>
    <t>Choose one of the following courses:</t>
  </si>
  <si>
    <t xml:space="preserve"> -- a maximum of 36 Comp Studies H&amp;SS AU's will be counted toward total AU requirements</t>
  </si>
  <si>
    <t xml:space="preserve">APSC 303 Professional Internship, Winter </t>
  </si>
  <si>
    <t>APSC 401 Interdisciplinary Projects</t>
  </si>
  <si>
    <t>ELEC 473 Crytography and Network Security</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</si>
  <si>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</si>
  <si>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</si>
  <si>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</si>
  <si>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</si>
  <si>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</si>
  <si>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</si>
  <si>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</si>
  <si>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</si>
  <si>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APSC 100</t>
  </si>
  <si>
    <t xml:space="preserve">Engineering Practice l </t>
  </si>
  <si>
    <t>FW</t>
  </si>
  <si>
    <t>REQUIRED FOR 2ND YEAR</t>
  </si>
  <si>
    <t>APSC 111</t>
  </si>
  <si>
    <t xml:space="preserve">Physics I </t>
  </si>
  <si>
    <t>F</t>
  </si>
  <si>
    <t>APSC 131</t>
  </si>
  <si>
    <t xml:space="preserve">Chemistry and Materials </t>
  </si>
  <si>
    <t>APSC 143</t>
  </si>
  <si>
    <t>Introduction to Programming</t>
  </si>
  <si>
    <t>APSC 151</t>
  </si>
  <si>
    <t xml:space="preserve">Earth Systems Engineering </t>
  </si>
  <si>
    <t>APSC 171</t>
  </si>
  <si>
    <t>Calculus I</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</si>
  <si>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</si>
  <si>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</si>
  <si>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</si>
  <si>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</si>
  <si>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</si>
  <si>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</si>
  <si>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</si>
  <si>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</si>
  <si>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</si>
  <si>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</si>
  <si>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</si>
  <si>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</si>
  <si>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</si>
  <si>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</si>
  <si>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</si>
  <si>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PREREQUISITE FOR APSC 200</t>
  </si>
  <si>
    <t>UNITS</t>
  </si>
  <si>
    <t>YEAR 2 CORE</t>
  </si>
  <si>
    <t>APSC 200</t>
  </si>
  <si>
    <t>Engineering Design and Practice II</t>
  </si>
  <si>
    <t>F/W/FW</t>
  </si>
  <si>
    <t>APSC 100 or APSC 103; APSC 199 (COREQ: APSC 293)</t>
  </si>
  <si>
    <t>APSC 293</t>
  </si>
  <si>
    <t>Engineering Communications</t>
  </si>
  <si>
    <t>APSC 100 or APSC 103; (COREQ: APSC 200)</t>
  </si>
  <si>
    <t>ELEC 221</t>
  </si>
  <si>
    <t>Electric Circuits</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</si>
  <si>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</si>
  <si>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</si>
  <si>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</si>
  <si>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</si>
  <si>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</si>
  <si>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</si>
  <si>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</si>
  <si>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</si>
  <si>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</si>
  <si>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</si>
  <si>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</si>
  <si>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</si>
  <si>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</si>
  <si>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</si>
  <si>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</si>
  <si>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</si>
  <si>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ELEC 299</t>
  </si>
  <si>
    <t>Mechatronics Project</t>
  </si>
  <si>
    <t>S</t>
  </si>
  <si>
    <t>APSC 171, APSC 172, APSC 174 (COREQ: ELEC 221)</t>
  </si>
  <si>
    <t>COMM 201</t>
  </si>
  <si>
    <t>Introduction to Business for Entrepreneurs</t>
  </si>
  <si>
    <t>YEAR 3 CORE</t>
  </si>
  <si>
    <t>CMPE 365</t>
  </si>
  <si>
    <t>Algorithms I</t>
  </si>
  <si>
    <t>ELEC 278, ELEC 270</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</si>
  <si>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</si>
  <si>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</si>
  <si>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</si>
  <si>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</si>
  <si>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</si>
  <si>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</si>
  <si>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</si>
  <si>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</si>
  <si>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</si>
  <si>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</si>
  <si>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</si>
  <si>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</si>
  <si>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</si>
  <si>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</si>
  <si>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</si>
  <si>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</si>
  <si>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ELEC 390</t>
  </si>
  <si>
    <t>Principles of Design and Development</t>
  </si>
  <si>
    <t>Successful completion of 3d year fall term courses</t>
  </si>
  <si>
    <t>Software Specifications (3.00 credits)</t>
  </si>
  <si>
    <t>ELEC 278, ELEC 270 </t>
  </si>
  <si>
    <t>* If both CMPE 320 and CMPE 223 completed, then CMPE 320 will count towards a Tech Elective List B.</t>
  </si>
  <si>
    <t>COMM 301</t>
  </si>
  <si>
    <t>Funding New Ventures</t>
  </si>
  <si>
    <t xml:space="preserve">Prerequisite - COMM 201 </t>
  </si>
  <si>
    <t>COMM 302</t>
  </si>
  <si>
    <t>Launching New Ventures</t>
  </si>
  <si>
    <t>Prerequisite - COMM 201 </t>
  </si>
  <si>
    <t>YEAR 4 CORE</t>
  </si>
  <si>
    <t>TERM</t>
  </si>
  <si>
    <t>PREREQUISITES</t>
  </si>
  <si>
    <t xml:space="preserve">Electrical Engineering Design Project </t>
  </si>
  <si>
    <t>COMM 405</t>
  </si>
  <si>
    <t xml:space="preserve">New Business Development </t>
  </si>
  <si>
    <t xml:space="preserve">PREREQUISITES: COMM 201, COMM 301 and COMM 302 </t>
  </si>
  <si>
    <t>or</t>
  </si>
  <si>
    <t>APSC 480</t>
  </si>
  <si>
    <t>COMPLEMENTARY STUDIES</t>
  </si>
  <si>
    <t>TECHNICAL ELECTIVES (3rd/ 4th year)</t>
  </si>
  <si>
    <t>FOR FULL COURSE DESCRIPTIONS and REQUIREMENTS, REFER TO THE FEAS ACADEMIC CALENDAR</t>
  </si>
  <si>
    <t>LIST A</t>
  </si>
  <si>
    <t>P.ENG</t>
  </si>
  <si>
    <t>ELEC 224</t>
  </si>
  <si>
    <t>Continuous-Time Sig&amp;Sys</t>
  </si>
  <si>
    <t>ELEC 221, MTHE 235</t>
  </si>
  <si>
    <t>ELEC 324</t>
  </si>
  <si>
    <t>Discrete-Time Sig&amp;Sys</t>
  </si>
  <si>
    <t>ELEC 344</t>
  </si>
  <si>
    <t>Sensors and Actuators</t>
  </si>
  <si>
    <t xml:space="preserve">ELEC 221, ELEC 271, ELEC 299, ELEC 252 </t>
  </si>
  <si>
    <t>ELEC 353</t>
  </si>
  <si>
    <t>Electronics II</t>
  </si>
  <si>
    <t xml:space="preserve">ELEC 252 </t>
  </si>
  <si>
    <t>ELEC 372</t>
  </si>
  <si>
    <t>Numerical Methods &amp; Optim</t>
  </si>
  <si>
    <t>ELEC 408</t>
  </si>
  <si>
    <t>Biomedical Signal &amp; Image</t>
  </si>
  <si>
    <t>N/O</t>
  </si>
  <si>
    <t>ELEC 409</t>
  </si>
  <si>
    <t>Bioinformatic Analytics</t>
  </si>
  <si>
    <t>ELEC 421</t>
  </si>
  <si>
    <t>DSP: Filters &amp; Sys Design</t>
  </si>
  <si>
    <t>ELEC 422</t>
  </si>
  <si>
    <t>DSP: Random Mod &amp; Appl</t>
  </si>
  <si>
    <t>ELEC 324, ELEC 326</t>
  </si>
  <si>
    <t>ELEC 425</t>
  </si>
  <si>
    <t>Machine Learning &amp; Deep Learning</t>
  </si>
  <si>
    <t>ELEC 278, ELEC 326</t>
  </si>
  <si>
    <t>CMPE 452 </t>
  </si>
  <si>
    <t>ELEC 431</t>
  </si>
  <si>
    <t>Power Electronics</t>
  </si>
  <si>
    <t>ELEC 443</t>
  </si>
  <si>
    <t>Control Systems I</t>
  </si>
  <si>
    <t>ELEC 444</t>
  </si>
  <si>
    <t>Modelling &amp; Comp Control</t>
  </si>
  <si>
    <t>ELEC 448</t>
  </si>
  <si>
    <t>Introduction to Robotics</t>
  </si>
  <si>
    <t>ELEC 443 as a prereq OR co-req</t>
  </si>
  <si>
    <t>ELEC 451</t>
  </si>
  <si>
    <t>Integ. Circuit Engineering</t>
  </si>
  <si>
    <t>EIT</t>
  </si>
  <si>
    <t>ELEC 252 , ELEC 271 </t>
  </si>
  <si>
    <t>ELEC 461</t>
  </si>
  <si>
    <t>Digital Communications</t>
  </si>
  <si>
    <t>ELEC 464</t>
  </si>
  <si>
    <t>Wireless Communications</t>
  </si>
  <si>
    <t>ELEC 470</t>
  </si>
  <si>
    <t>Comp. Sys. Architecture</t>
  </si>
  <si>
    <t>ELEC 371, ELEC 274</t>
  </si>
  <si>
    <t>ELEC 472</t>
  </si>
  <si>
    <t>Artificial Inlelligence</t>
  </si>
  <si>
    <t xml:space="preserve">ELEC 278, ELEC 326 </t>
  </si>
  <si>
    <t>ELEC 473</t>
  </si>
  <si>
    <t>Crytography and Network Security</t>
  </si>
  <si>
    <t>ELEC 373, ELEC 270</t>
  </si>
  <si>
    <t>ELEC 474</t>
  </si>
  <si>
    <t>Machine Vision</t>
  </si>
  <si>
    <t>CMPE 457</t>
  </si>
  <si>
    <t>ELEC 497</t>
  </si>
  <si>
    <t>Research Project</t>
  </si>
  <si>
    <t>TBD</t>
  </si>
  <si>
    <t>FW/S</t>
  </si>
  <si>
    <t>SOFT 423</t>
  </si>
  <si>
    <t>Software Requirements</t>
  </si>
  <si>
    <t>CMPE 223, and CMPE 322 as a co-req</t>
  </si>
  <si>
    <t>SOFT 437</t>
  </si>
  <si>
    <t>Performance Analysis</t>
  </si>
  <si>
    <t>LIST B</t>
  </si>
  <si>
    <t>CMPE 204</t>
  </si>
  <si>
    <t>Logic for Computing Science</t>
  </si>
  <si>
    <t>F/W</t>
  </si>
  <si>
    <t>CMPE 251</t>
  </si>
  <si>
    <t>Data Analytics</t>
  </si>
  <si>
    <t>first year courses</t>
  </si>
  <si>
    <t>CMPE 322</t>
  </si>
  <si>
    <t xml:space="preserve"> Software Architecture</t>
  </si>
  <si>
    <t>CMPE 325</t>
  </si>
  <si>
    <t xml:space="preserve"> Human Computer Interaction</t>
  </si>
  <si>
    <t>ELEC 278 </t>
  </si>
  <si>
    <t>CMPE 327</t>
  </si>
  <si>
    <t xml:space="preserve"> Software Quality Assurance</t>
  </si>
  <si>
    <t>ELEC 279 </t>
  </si>
  <si>
    <t>CMPE 332</t>
  </si>
  <si>
    <t xml:space="preserve"> Database Systems</t>
  </si>
  <si>
    <t>ELEC 278, ELEC 270</t>
  </si>
  <si>
    <t>CMPE 351</t>
  </si>
  <si>
    <t>Advanced Data Analytics</t>
  </si>
  <si>
    <t>CMPE 422</t>
  </si>
  <si>
    <t>Formal Methods in Soft. Eng.</t>
  </si>
  <si>
    <t>CMPE 204 (CISC 204), CMPE 223 (CISC 223)</t>
  </si>
  <si>
    <t>CMPE 425</t>
  </si>
  <si>
    <t>Advanced User Interf. Design</t>
  </si>
  <si>
    <t>CMPE 432</t>
  </si>
  <si>
    <t>Advanced Database Systems</t>
  </si>
  <si>
    <t xml:space="preserve">CMPE 332 (CISC 332), ELEC 278 </t>
  </si>
  <si>
    <t>CMPE 434</t>
  </si>
  <si>
    <t>Distributed Systems</t>
  </si>
  <si>
    <t xml:space="preserve">CMPE 452 </t>
  </si>
  <si>
    <t>Neural &amp; Genetic Comp.</t>
  </si>
  <si>
    <t xml:space="preserve">ELEC 278 </t>
  </si>
  <si>
    <t>CMPE 454</t>
  </si>
  <si>
    <t>Computer Graphics</t>
  </si>
  <si>
    <t>Image Proc. &amp; Comp. Vision</t>
  </si>
  <si>
    <t>CMPE 458</t>
  </si>
  <si>
    <t>Prog. Language Processors</t>
  </si>
  <si>
    <t xml:space="preserve">ELEC 279, ELEC 274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</si>
  <si>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</si>
  <si>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</si>
  <si>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</si>
  <si>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</si>
  <si>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</si>
  <si>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</si>
  <si>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</si>
  <si>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</si>
  <si>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</si>
  <si>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</si>
  <si>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</si>
  <si>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</si>
  <si>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Enrollment in ECEi</t>
  </si>
  <si>
    <t>*Chose at least five elective courses at level 400 (Lists A, B, and/or C)</t>
  </si>
  <si>
    <t>*Chose at least three elective courses from List B</t>
  </si>
  <si>
    <t>ELEC 498</t>
  </si>
  <si>
    <t>APSC 114</t>
  </si>
  <si>
    <t>ELEC 326, ELEC 371, ELEC 377, ELEC 373, ELEC 374, ELEC 390, CMPE 365</t>
  </si>
  <si>
    <t xml:space="preserve">*In addition to COMM 201, COMM 301, COMM 302, and COMM 405, take one course from Complementary Studies List A </t>
  </si>
  <si>
    <t xml:space="preserve">APSC 143 or MNTC 313, APSC 174, MTHE 235  </t>
  </si>
  <si>
    <t>APSC 174, ELEC 224, ELEC 326</t>
  </si>
  <si>
    <t>ELEC 224 and ELEC 324 </t>
  </si>
  <si>
    <t>ELEC 224 ,ELEC 324 , ELEC 326 </t>
  </si>
  <si>
    <t>completion of third year courses</t>
  </si>
  <si>
    <t>CMPE 223</t>
  </si>
  <si>
    <t>CMPE 251, ELEC 326</t>
  </si>
  <si>
    <t xml:space="preserve">ELEC 278  </t>
  </si>
  <si>
    <t>APSC 400, APSC 381</t>
  </si>
  <si>
    <t>MNTC 313</t>
  </si>
  <si>
    <t xml:space="preserve">APSC 143 or MNTC 313 </t>
  </si>
  <si>
    <t>APSC 143 or MNTC 313, ELEC 271</t>
  </si>
  <si>
    <t xml:space="preserve">APSC 143 or MNTC 313, ELEC 278 </t>
  </si>
  <si>
    <t>APSC 112 or APSC 114, APSC 171, APSC 172, APSC 174 (COREQ: ELEC 252, ELEC 299)</t>
  </si>
  <si>
    <t>ELEC 221, ELEC 271 (COREQ: ELEC 252, ELEC 280)</t>
  </si>
  <si>
    <t>ELEC 274, ELEC 278</t>
  </si>
  <si>
    <t>*Chose at least 3 courses that satisfy the criteria for qualified ES &amp; ED AUs (EIT/ P.Eng. Instructor)</t>
  </si>
  <si>
    <t>CEi - Class of 2025</t>
  </si>
  <si>
    <t>COMPUTER ENGINEERING INNOVATION PROGRAM SUMMARY (Class of 2025)</t>
  </si>
  <si>
    <t>APSC 143 Intro to Comp. Progr.</t>
  </si>
  <si>
    <t xml:space="preserve">MTHE 237 Diff. Eq. </t>
  </si>
  <si>
    <t>MTHE 225</t>
  </si>
  <si>
    <t xml:space="preserve"> APSC 112 or APSC 114, APSC 171, APSC 172, APSC 174 (COREQ:MTHE 237)</t>
  </si>
  <si>
    <t>ELEC 376 Software Dev. Methodology</t>
  </si>
  <si>
    <t xml:space="preserve">ELEC 345 Sensor Fabrication Technologies </t>
  </si>
  <si>
    <t>ELEC 475 Computer Vision with Deep Learning</t>
  </si>
  <si>
    <t>ELEC 477 Distributed Systems</t>
  </si>
  <si>
    <t>ELEC 345</t>
  </si>
  <si>
    <t>Sensor Fabrication Technology</t>
  </si>
  <si>
    <t>ELEC 221. ELEC 271, ELEC 252</t>
  </si>
  <si>
    <t>ELEC 475</t>
  </si>
  <si>
    <t>Computer Vision with Deep Learning</t>
  </si>
  <si>
    <t>CISC 473</t>
  </si>
  <si>
    <t>ELEC 477</t>
  </si>
  <si>
    <t>ELEC 373, ELEC 377</t>
  </si>
  <si>
    <t>MREN 348</t>
  </si>
  <si>
    <t>MECH456, ELEC 448</t>
  </si>
  <si>
    <t>Fall 2023</t>
  </si>
  <si>
    <t>Winter 2024</t>
  </si>
  <si>
    <t>Sensor Fabrication Technologies</t>
  </si>
  <si>
    <t>Digital Signal Processing: Filters and Syst.</t>
  </si>
  <si>
    <t>Linear Control Systems</t>
  </si>
  <si>
    <t>Digital Integrated Circuit Engineering</t>
  </si>
  <si>
    <t>Cryptography and Network Security</t>
  </si>
  <si>
    <t>Computer System Architecture</t>
  </si>
  <si>
    <t>Intro to Robotics</t>
  </si>
  <si>
    <t>Discrete-Time Signals &amp; Systems</t>
  </si>
  <si>
    <t>P.Eng</t>
  </si>
  <si>
    <t>Cont.-Time Signals &amp; Systems</t>
  </si>
  <si>
    <t>Numerical Methods and Optimization for Electrical Engineers</t>
  </si>
  <si>
    <t>Biomedical Signal and Image Processing</t>
  </si>
  <si>
    <t>Eng. License</t>
  </si>
  <si>
    <t xml:space="preserve"> CMPE 204</t>
  </si>
  <si>
    <t xml:space="preserve"> CMPE 223</t>
  </si>
  <si>
    <t>Software Specifications</t>
  </si>
  <si>
    <t>Software Quality Assurance</t>
  </si>
  <si>
    <t xml:space="preserve"> CMPE 322</t>
  </si>
  <si>
    <t>Software Architecture</t>
  </si>
  <si>
    <t>CMPE 330</t>
  </si>
  <si>
    <t>Computer-Integrated Surgery</t>
  </si>
  <si>
    <t xml:space="preserve"> CMPE 325</t>
  </si>
  <si>
    <t>Human-Computer Interaction</t>
  </si>
  <si>
    <t xml:space="preserve"> CMPE 332</t>
  </si>
  <si>
    <t>Database Management Systems</t>
  </si>
  <si>
    <t>CMPE 452</t>
  </si>
  <si>
    <t>Neural and Genetic Computing</t>
  </si>
  <si>
    <t xml:space="preserve"> CMPE 351</t>
  </si>
  <si>
    <t xml:space="preserve"> CMPE 457</t>
  </si>
  <si>
    <t>Image Processing &amp; Comp. Vision</t>
  </si>
  <si>
    <t xml:space="preserve"> CMPE 454</t>
  </si>
  <si>
    <t xml:space="preserve">Comp. Graphics </t>
  </si>
  <si>
    <t xml:space="preserve"> CMPE 458</t>
  </si>
  <si>
    <t>Program. Language Processors</t>
  </si>
  <si>
    <t xml:space="preserve"> SOFT 423</t>
  </si>
  <si>
    <t>S/W Requirements</t>
  </si>
  <si>
    <r>
      <t>MTHE 237</t>
    </r>
    <r>
      <rPr>
        <sz val="9"/>
        <color rgb="FFFF0000"/>
        <rFont val="Arial"/>
        <family val="2"/>
      </rPr>
      <t>*</t>
    </r>
  </si>
  <si>
    <r>
      <t>Differential Equations (</t>
    </r>
    <r>
      <rPr>
        <sz val="9"/>
        <color rgb="FFFF0000"/>
        <rFont val="Arial"/>
        <family val="2"/>
      </rPr>
      <t>*</t>
    </r>
    <r>
      <rPr>
        <sz val="9"/>
        <rFont val="Arial"/>
        <family val="2"/>
      </rPr>
      <t>OR MTHE 225)</t>
    </r>
  </si>
  <si>
    <r>
      <t>CMPE 223</t>
    </r>
    <r>
      <rPr>
        <sz val="9"/>
        <color rgb="FFC00000"/>
        <rFont val="Arial"/>
        <family val="2"/>
      </rPr>
      <t>*</t>
    </r>
  </si>
  <si>
    <r>
      <t xml:space="preserve">*Counting required core courses and elective courses in all four years, result in a total of no fewer than </t>
    </r>
    <r>
      <rPr>
        <b/>
        <sz val="9"/>
        <color rgb="FFC00000"/>
        <rFont val="Arial"/>
        <family val="2"/>
      </rPr>
      <t xml:space="preserve">160.5 </t>
    </r>
    <r>
      <rPr>
        <sz val="9"/>
        <color theme="1"/>
        <rFont val="Arial"/>
        <family val="2"/>
      </rPr>
      <t>credits for the complete program.</t>
    </r>
  </si>
  <si>
    <t>MECH 456, MREN348</t>
  </si>
  <si>
    <t>Or MREN 348 Introduction to Robotics</t>
  </si>
  <si>
    <t>ELEC 324, ELEC 344 or ELEC 345, ELEC 443 </t>
  </si>
  <si>
    <t>ELEC 278 or CISC 235</t>
  </si>
  <si>
    <t> ELEC 270, ELEC 278</t>
  </si>
  <si>
    <r>
      <t xml:space="preserve">ECE </t>
    </r>
    <r>
      <rPr>
        <sz val="10"/>
        <rFont val="Arial"/>
        <family val="2"/>
      </rPr>
      <t>Offerings</t>
    </r>
    <r>
      <rPr>
        <b/>
        <sz val="10"/>
        <rFont val="Arial"/>
        <family val="2"/>
      </rPr>
      <t xml:space="preserve"> </t>
    </r>
    <r>
      <rPr>
        <sz val="10"/>
        <rFont val="Arial"/>
        <family val="2"/>
      </rPr>
      <t>per Term</t>
    </r>
  </si>
  <si>
    <t>The School of Computing Offerings per Term</t>
  </si>
  <si>
    <r>
      <t>ELEC 376</t>
    </r>
    <r>
      <rPr>
        <sz val="9"/>
        <color rgb="FFC00000"/>
        <rFont val="Arial"/>
        <family val="2"/>
      </rPr>
      <t>*</t>
    </r>
  </si>
  <si>
    <t>Software Development OR</t>
  </si>
  <si>
    <t>39.25 or 38.25</t>
  </si>
  <si>
    <t>ELEC 471 Safety Critical Soft Eng.</t>
  </si>
  <si>
    <t>ELEC 476 Soft. Eng. for Social Good</t>
  </si>
  <si>
    <t>COMPUTER ENGINEERING PROGRAM SUMMARY (Class of 2025)</t>
  </si>
  <si>
    <t>APSC 112</t>
  </si>
  <si>
    <t xml:space="preserve"> APSC 112 or APSC 114, APSC 171, APSC 172, APSC 174 (COREQ:MTHE 235)</t>
  </si>
  <si>
    <t>ELEC 290</t>
  </si>
  <si>
    <t>Electrical and Computer Eng. Design &amp; Practice</t>
  </si>
  <si>
    <t>APSC 200, APSC 293</t>
  </si>
  <si>
    <t>ELEC 292</t>
  </si>
  <si>
    <t>Introduction to Data Science</t>
  </si>
  <si>
    <t>MTHE 235</t>
  </si>
  <si>
    <t>Differential Equations (*OR MTHE 225)</t>
  </si>
  <si>
    <t xml:space="preserve">ELEC 379 </t>
  </si>
  <si>
    <t>Algorithms with Engineering Applications</t>
  </si>
  <si>
    <r>
      <t>ELEC 376</t>
    </r>
    <r>
      <rPr>
        <sz val="10"/>
        <color rgb="FFFF0000"/>
        <rFont val="Arial"/>
        <family val="2"/>
      </rPr>
      <t>*</t>
    </r>
  </si>
  <si>
    <t>Software Development Methodology OR</t>
  </si>
  <si>
    <t>CMPE 320</t>
  </si>
  <si>
    <r>
      <t>CMPE 223</t>
    </r>
    <r>
      <rPr>
        <sz val="10"/>
        <color rgb="FFC00000"/>
        <rFont val="Arial"/>
        <family val="2"/>
      </rPr>
      <t>*</t>
    </r>
  </si>
  <si>
    <t>* If both ELEC 376 and CMPE 223 completed, then CMPE 223 will count towards a Tech Elective List B.</t>
  </si>
  <si>
    <t>APSC 221</t>
  </si>
  <si>
    <t>Economics and Business Practices in Engineering</t>
  </si>
  <si>
    <t>F/W/S</t>
  </si>
  <si>
    <t>33.75 or 32.75</t>
  </si>
  <si>
    <t xml:space="preserve"> ELEC 324, ELEC 326, ELEC 353, ELEC 371, ELEC 372, ELEC 381, ELEC 390</t>
  </si>
  <si>
    <t>Optional course instead of ELEC 490*. Requires approved substitution.</t>
  </si>
  <si>
    <t>*Chose at least five elective courses at level 400</t>
  </si>
  <si>
    <t>*Chose at least three elective courese from List B</t>
  </si>
  <si>
    <t>Fall 2024</t>
  </si>
  <si>
    <t>Winter 2025</t>
  </si>
  <si>
    <t>ELEC 323 or ELEC 224</t>
  </si>
  <si>
    <t xml:space="preserve"> P.Eng</t>
  </si>
  <si>
    <t>Numerical Methods and Optimization</t>
  </si>
  <si>
    <t>ELEC 376</t>
  </si>
  <si>
    <r>
      <t xml:space="preserve">Software Dev. Methodology </t>
    </r>
    <r>
      <rPr>
        <sz val="12"/>
        <color rgb="FF002451"/>
        <rFont val="Calibri"/>
        <family val="2"/>
      </rPr>
      <t>(</t>
    </r>
    <r>
      <rPr>
        <i/>
        <sz val="12"/>
        <color rgb="FF7030A0"/>
        <rFont val="Calibri"/>
        <family val="2"/>
      </rPr>
      <t>Opt. Core</t>
    </r>
    <r>
      <rPr>
        <sz val="12"/>
        <color rgb="FF002451"/>
        <rFont val="Calibri"/>
        <family val="2"/>
      </rPr>
      <t>)</t>
    </r>
  </si>
  <si>
    <t>ELEC 323</t>
  </si>
  <si>
    <t>ELEC 425*</t>
  </si>
  <si>
    <t>Computer Syst. Architecture</t>
  </si>
  <si>
    <t>ELEC 446</t>
  </si>
  <si>
    <t>Mobile Robotics</t>
  </si>
  <si>
    <t>Artificial Intelligence</t>
  </si>
  <si>
    <t>ELEC 471</t>
  </si>
  <si>
    <t>Safety Critical Software Engineering</t>
  </si>
  <si>
    <t xml:space="preserve"> EIT</t>
  </si>
  <si>
    <t>ELEC xxx</t>
  </si>
  <si>
    <r>
      <t> </t>
    </r>
    <r>
      <rPr>
        <i/>
        <sz val="12"/>
        <color rgb="FF843C0C"/>
        <rFont val="Calibri"/>
        <family val="2"/>
      </rPr>
      <t>Courses that require CE core prerequisites only</t>
    </r>
  </si>
  <si>
    <t>Safety Critical Soft Eng.</t>
  </si>
  <si>
    <r>
      <t xml:space="preserve">The Queen's School of Computing </t>
    </r>
    <r>
      <rPr>
        <i/>
        <sz val="12"/>
        <rFont val="Arial"/>
        <family val="2"/>
      </rPr>
      <t>(non-P.Eng courses only)</t>
    </r>
  </si>
  <si>
    <t xml:space="preserve"> Logic for Computing Science</t>
  </si>
  <si>
    <t xml:space="preserve"> Data Analytics</t>
  </si>
  <si>
    <r>
      <t xml:space="preserve"> Software Specifications (</t>
    </r>
    <r>
      <rPr>
        <i/>
        <sz val="12"/>
        <color rgb="FF7030A0"/>
        <rFont val="Calibri"/>
        <family val="2"/>
      </rPr>
      <t>Opt. Core</t>
    </r>
    <r>
      <rPr>
        <sz val="12"/>
        <color rgb="FF002451"/>
        <rFont val="Calibri"/>
        <family val="2"/>
      </rPr>
      <t>)</t>
    </r>
  </si>
  <si>
    <t>ELEC 476</t>
  </si>
  <si>
    <t>Soft. Eng. for Social Good</t>
  </si>
  <si>
    <t xml:space="preserve"> Computer-Integrated Surgery</t>
  </si>
  <si>
    <t xml:space="preserve"> Human-Computer Interaction</t>
  </si>
  <si>
    <t xml:space="preserve"> Formal Methods in Soft. Eng.</t>
  </si>
  <si>
    <t xml:space="preserve"> Database Management Systems</t>
  </si>
  <si>
    <t>CMPE 452*</t>
  </si>
  <si>
    <t xml:space="preserve"> Neural and Genetic Computing</t>
  </si>
  <si>
    <t xml:space="preserve"> Advanced Data Analytics</t>
  </si>
  <si>
    <t xml:space="preserve"> Image Processing &amp; Comp. Vision</t>
  </si>
  <si>
    <t xml:space="preserve"> Comp. Graphics </t>
  </si>
  <si>
    <t xml:space="preserve"> Program. Language Processors</t>
  </si>
  <si>
    <t xml:space="preserve"> S/W Requirements</t>
  </si>
  <si>
    <r>
      <t>*</t>
    </r>
    <r>
      <rPr>
        <i/>
        <sz val="10"/>
        <color rgb="FF000000"/>
        <rFont val="Open Sans"/>
        <family val="2"/>
      </rPr>
      <t xml:space="preserve">ELEC 425 and CMPE 452 are exclusions; only one course from the pair counts toward the degree requirements. </t>
    </r>
  </si>
  <si>
    <t>ELEC 376 and CMPE 223 are Optional Core; if both are completed – CMPE 223 counts toward a List B elective.</t>
  </si>
  <si>
    <t>ELEC 270, ELEC 278 </t>
  </si>
  <si>
    <t xml:space="preserve">Any first-year algebra course, any first-year calculus course, ELEC 278  </t>
  </si>
  <si>
    <r>
      <t xml:space="preserve">*Counting required core courses and elective courses in all four years, result in a total of no fewer than </t>
    </r>
    <r>
      <rPr>
        <b/>
        <sz val="10"/>
        <color rgb="FFC00000"/>
        <rFont val="Arial"/>
        <family val="2"/>
      </rPr>
      <t xml:space="preserve">160.5 </t>
    </r>
    <r>
      <rPr>
        <sz val="10"/>
        <color theme="1"/>
        <rFont val="Arial"/>
        <family val="2"/>
      </rPr>
      <t>credits for the complete program.</t>
    </r>
  </si>
  <si>
    <r>
      <t>Introduction to Robotics (</t>
    </r>
    <r>
      <rPr>
        <i/>
        <sz val="12"/>
        <color rgb="FF002451"/>
        <rFont val="Calibri"/>
        <family val="2"/>
      </rPr>
      <t>counts for ELEC 448</t>
    </r>
    <r>
      <rPr>
        <sz val="12"/>
        <color rgb="FF002451"/>
        <rFont val="Calibri"/>
        <family val="2"/>
      </rPr>
      <t>)</t>
    </r>
  </si>
  <si>
    <t>MREN 348/ 
ELEC 448</t>
  </si>
  <si>
    <t>MECH 456</t>
  </si>
  <si>
    <t>ELEC 448 Intro to Robotics</t>
  </si>
  <si>
    <t>MREN 318 Sensors abd Electric Actuators</t>
  </si>
  <si>
    <t>MREN 348 Intro to Robotics</t>
  </si>
  <si>
    <r>
      <t xml:space="preserve">Technical electives - 3rd/4th year: </t>
    </r>
    <r>
      <rPr>
        <sz val="10"/>
        <color rgb="FF000000"/>
        <rFont val="Arial"/>
        <family val="2"/>
      </rPr>
      <t>Have at least 3 courses that satisfy the Department criteria for qualified ES &amp; ED AUs</t>
    </r>
  </si>
  <si>
    <t>*Complete three complementary studies courses throughout your program (9 credits)</t>
  </si>
  <si>
    <t>*At least one of the courses must be from Complementary Studies List A (H&amp;SS)</t>
  </si>
  <si>
    <r>
      <t xml:space="preserve">*Counting required core courses and elective courses in all four years, result in a total of no fewer than </t>
    </r>
    <r>
      <rPr>
        <b/>
        <sz val="10"/>
        <color rgb="FFC00000"/>
        <rFont val="Arial"/>
        <family val="2"/>
      </rPr>
      <t xml:space="preserve">157.5 </t>
    </r>
    <r>
      <rPr>
        <sz val="10"/>
        <color theme="1"/>
        <rFont val="Arial"/>
        <family val="2"/>
      </rPr>
      <t>credits for the complete program.</t>
    </r>
  </si>
  <si>
    <t>Technical Electives List</t>
  </si>
  <si>
    <t>Fall 2025</t>
  </si>
  <si>
    <t>Winter 2026</t>
  </si>
  <si>
    <t>MREN 318</t>
  </si>
  <si>
    <t>Sensors and Electric Actuators</t>
  </si>
  <si>
    <r>
      <t>Introduction to Robotics (</t>
    </r>
    <r>
      <rPr>
        <i/>
        <sz val="12"/>
        <color rgb="FF002451"/>
        <rFont val="Calibri"/>
        <family val="2"/>
      </rPr>
      <t>coutns for ELEC 448</t>
    </r>
    <r>
      <rPr>
        <sz val="12"/>
        <color rgb="FF002451"/>
        <rFont val="Calibri"/>
        <family val="2"/>
      </rPr>
      <t>)</t>
    </r>
  </si>
  <si>
    <t>ELEC 376 and CMPE 223 are Optional Core; if both are completed – CMPE 223 counts toward a tech elective.</t>
  </si>
  <si>
    <r>
      <t>ELEC 271</t>
    </r>
    <r>
      <rPr>
        <sz val="10"/>
        <color rgb="FF212529"/>
        <rFont val="Arial"/>
        <family val="2"/>
      </rPr>
      <t>, ELEC 252, MREN 223</t>
    </r>
  </si>
  <si>
    <t>MECH456</t>
  </si>
  <si>
    <t>New Business Development</t>
  </si>
  <si>
    <t xml:space="preserve">F </t>
  </si>
  <si>
    <t>COMM 301 &amp;
 COMM 302</t>
  </si>
  <si>
    <t>Funding New Ventures
Launching New Ventures</t>
  </si>
  <si>
    <t>F &amp; W</t>
  </si>
  <si>
    <t>Courses Offered by Other Departments:</t>
  </si>
  <si>
    <t>Courses Offered by ECE:</t>
  </si>
  <si>
    <t>CMPE 332 Database Management Systems</t>
  </si>
  <si>
    <t>ELEC 446 Autonom. Mobile Robotics</t>
  </si>
  <si>
    <t>ELEC 443 Linear Control Systems</t>
  </si>
  <si>
    <t>AI</t>
  </si>
  <si>
    <t>ELEC 270, ELEC 278, CMPE 223</t>
  </si>
  <si>
    <t>ELEC 271, ELEC 274, ELEC 371</t>
  </si>
  <si>
    <t>ENG License</t>
  </si>
  <si>
    <t xml:space="preserve">Autonomous Mobile Robotics </t>
  </si>
  <si>
    <t>ELEC 224; Co-req ELEC 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</si>
</sst>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62"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9"/>
      <color indexed="8"/>
      <name val="Arial"/>
      <family val="2"/>
    </font>
    <font>
      <sz val="10"/>
      <color rgb="FF000000"/>
      <name val="Arial"/>
      <family val="2"/>
    </font>
    <font>
      <sz val="9"/>
      <name val="Arial"/>
      <family val="2"/>
    </font>
    <font>
      <sz val="9"/>
      <color rgb="FFFF0000"/>
      <name val="Arial"/>
      <family val="2"/>
    </font>
    <font>
      <b/>
      <sz val="9"/>
      <color theme="4" tint="-0.499984740745262"/>
      <name val="Arial"/>
      <family val="2"/>
    </font>
    <font>
      <i/>
      <sz val="9"/>
      <color rgb="FFC00000"/>
      <name val="Arial"/>
      <family val="2"/>
    </font>
    <font>
      <b/>
      <sz val="9"/>
      <color theme="0"/>
      <name val="Arial"/>
      <family val="2"/>
    </font>
    <font>
      <b/>
      <sz val="9"/>
      <color theme="1"/>
      <name val="Arial"/>
      <family val="2"/>
    </font>
    <font>
      <sz val="9"/>
      <color theme="1"/>
      <name val="Arial"/>
      <family val="2"/>
    </font>
    <font>
      <sz val="9"/>
      <color rgb="FFC00000"/>
      <name val="Arial"/>
      <family val="2"/>
    </font>
    <font>
      <b/>
      <sz val="9"/>
      <color theme="4" tint="-0.249977111117893"/>
      <name val="Arial"/>
      <family val="2"/>
    </font>
    <font>
      <b/>
      <sz val="9"/>
      <color rgb="FFC00000"/>
      <name val="Arial"/>
      <family val="2"/>
    </font>
    <font>
      <sz val="12"/>
      <color theme="1"/>
      <name val="Calibri"/>
      <family val="2"/>
      <scheme val="minor"/>
    </font>
    <font>
      <sz val="11"/>
      <color rgb="FFC00000"/>
      <name val="Calibri"/>
      <family val="2"/>
      <scheme val="minor"/>
    </font>
    <font>
      <sz val="10"/>
      <color rgb="FFC00000"/>
      <name val="Calibri"/>
      <family val="2"/>
      <scheme val="minor"/>
    </font>
    <font>
      <sz val="10"/>
      <color theme="1"/>
      <name val="Arial"/>
      <family val="2"/>
    </font>
    <font>
      <i/>
      <sz val="10"/>
      <color theme="1"/>
      <name val="Arial"/>
      <family val="2"/>
    </font>
    <font>
      <b/>
      <sz val="11"/>
      <color theme="1"/>
      <name val="Calibri"/>
      <family val="2"/>
      <scheme val="minor"/>
    </font>
    <font>
      <b/>
      <sz val="10"/>
      <color theme="4" tint="-0.499984740745262"/>
      <name val="Arial"/>
      <family val="2"/>
    </font>
    <font>
      <i/>
      <sz val="10"/>
      <color rgb="FFC00000"/>
      <name val="Arial"/>
      <family val="2"/>
    </font>
    <font>
      <b/>
      <sz val="10"/>
      <color theme="0"/>
      <name val="Arial"/>
      <family val="2"/>
    </font>
    <font>
      <b/>
      <sz val="10"/>
      <color theme="1"/>
      <name val="Arial"/>
      <family val="2"/>
    </font>
    <font>
      <sz val="10"/>
      <color rgb="FFC00000"/>
      <name val="Arial"/>
      <family val="2"/>
    </font>
    <font>
      <b/>
      <sz val="10"/>
      <color theme="4" tint="-0.249977111117893"/>
      <name val="Arial"/>
      <family val="2"/>
    </font>
    <font>
      <b/>
      <sz val="10"/>
      <color rgb="FFC00000"/>
      <name val="Arial"/>
      <family val="2"/>
    </font>
    <font>
      <b/>
      <sz val="12"/>
      <color rgb="FF002451"/>
      <name val="Calibri"/>
      <family val="2"/>
    </font>
    <font>
      <sz val="12"/>
      <name val="Arial"/>
      <family val="2"/>
    </font>
    <font>
      <sz val="12"/>
      <color rgb="FF002451"/>
      <name val="Calibri"/>
      <family val="2"/>
    </font>
    <font>
      <sz val="12"/>
      <color rgb="FF843C0C"/>
      <name val="Calibri"/>
      <family val="2"/>
    </font>
    <font>
      <i/>
      <sz val="12"/>
      <color rgb="FF7030A0"/>
      <name val="Calibri"/>
      <family val="2"/>
    </font>
    <font>
      <i/>
      <sz val="12"/>
      <color rgb="FF843C0C"/>
      <name val="Calibri"/>
      <family val="2"/>
    </font>
    <font>
      <b/>
      <i/>
      <sz val="12"/>
      <name val="Arial"/>
      <family val="2"/>
    </font>
    <font>
      <i/>
      <sz val="12"/>
      <name val="Arial"/>
      <family val="2"/>
    </font>
    <font>
      <b/>
      <sz val="14"/>
      <color theme="1"/>
      <name val="Calibri"/>
      <family val="2"/>
      <scheme val="minor"/>
    </font>
    <font>
      <i/>
      <sz val="12"/>
      <color rgb="FFFF0000"/>
      <name val="Calibri"/>
      <family val="2"/>
    </font>
    <font>
      <i/>
      <sz val="10"/>
      <color rgb="FF000000"/>
      <name val="Open Sans"/>
      <family val="2"/>
    </font>
    <font>
      <i/>
      <sz val="12"/>
      <color rgb="FF002451"/>
      <name val="Calibri"/>
      <family val="2"/>
    </font>
    <font>
      <sz val="10"/>
      <color rgb="FF212529"/>
      <name val="Arial"/>
      <family val="2"/>
    </font>
    <font>
      <sz val="12"/>
      <color theme="9" tint="-0.499984740745262"/>
      <name val="Calibri"/>
      <family val="2"/>
    </font>
  </fonts>
  <fills count="20">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4" tint="0.39997558519241921"/>
        <bgColor indexed="64"/>
      </patternFill>
    </fill>
  </fills>
  <borders count="13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style="thin">
        <color indexed="8"/>
      </left>
      <right style="thin">
        <color indexed="8"/>
      </right>
      <top style="double">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medium">
        <color indexed="64"/>
      </right>
      <top style="thin">
        <color auto="1"/>
      </top>
      <bottom style="thin">
        <color indexed="64"/>
      </bottom>
      <diagonal/>
    </border>
    <border>
      <left style="medium">
        <color theme="7" tint="-0.249977111117893"/>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rgb="FF3333FF"/>
      </left>
      <right/>
      <top style="medium">
        <color rgb="FF3333FF"/>
      </top>
      <bottom style="medium">
        <color rgb="FF3333FF"/>
      </bottom>
      <diagonal/>
    </border>
    <border>
      <left/>
      <right/>
      <top style="medium">
        <color rgb="FF3333FF"/>
      </top>
      <bottom style="medium">
        <color rgb="FF3333FF"/>
      </bottom>
      <diagonal/>
    </border>
    <border>
      <left/>
      <right style="medium">
        <color rgb="FF3333FF"/>
      </right>
      <top style="medium">
        <color rgb="FF3333FF"/>
      </top>
      <bottom style="medium">
        <color rgb="FF3333FF"/>
      </bottom>
      <diagonal/>
    </border>
    <border>
      <left style="medium">
        <color rgb="FF3333FF"/>
      </left>
      <right style="medium">
        <color rgb="FF3333FF"/>
      </right>
      <top style="medium">
        <color rgb="FF3333FF"/>
      </top>
      <bottom/>
      <diagonal/>
    </border>
    <border>
      <left style="double">
        <color indexed="64"/>
      </left>
      <right style="thin">
        <color indexed="64"/>
      </right>
      <top style="thin">
        <color indexed="64"/>
      </top>
      <bottom style="thin">
        <color indexed="64"/>
      </bottom>
      <diagonal/>
    </border>
    <border>
      <left style="medium">
        <color rgb="FF3333FF"/>
      </left>
      <right style="medium">
        <color rgb="FF3333FF"/>
      </right>
      <top style="medium">
        <color rgb="FF3333FF"/>
      </top>
      <bottom style="medium">
        <color rgb="FF3333FF"/>
      </bottom>
      <diagonal/>
    </border>
    <border>
      <left style="medium">
        <color rgb="FF3333FF"/>
      </left>
      <right style="medium">
        <color rgb="FF3333FF"/>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3333FF"/>
      </left>
      <right style="medium">
        <color rgb="FF3333FF"/>
      </right>
      <top/>
      <bottom style="medium">
        <color rgb="FF3333FF"/>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right style="thin">
        <color indexed="64"/>
      </right>
      <top style="medium">
        <color rgb="FF3333FF"/>
      </top>
      <bottom style="medium">
        <color rgb="FF3333FF"/>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8"/>
      </left>
      <right/>
      <top/>
      <bottom/>
      <diagonal/>
    </border>
    <border>
      <left/>
      <right style="thin">
        <color indexed="8"/>
      </right>
      <top/>
      <bottom/>
      <diagonal/>
    </border>
  </borders>
  <cellStyleXfs count="37">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485">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3" xfId="0" applyFont="1" applyBorder="1" applyAlignment="1">
      <alignment vertical="top"/>
    </xf>
    <xf numFmtId="0" fontId="3" fillId="2" borderId="3" xfId="0" applyFont="1" applyFill="1" applyBorder="1" applyAlignment="1">
      <alignment horizontal="center" vertical="top"/>
    </xf>
    <xf numFmtId="0" fontId="0" fillId="0" borderId="3" xfId="0" applyBorder="1" applyAlignment="1">
      <alignment horizontal="center"/>
    </xf>
    <xf numFmtId="0" fontId="3" fillId="0" borderId="3"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3" xfId="0" applyFont="1" applyBorder="1" applyAlignment="1">
      <alignment vertical="top"/>
    </xf>
    <xf numFmtId="0" fontId="3" fillId="0" borderId="2" xfId="0" applyFont="1" applyBorder="1" applyAlignment="1">
      <alignment horizontal="center" vertical="top"/>
    </xf>
    <xf numFmtId="0" fontId="3" fillId="0" borderId="4" xfId="0" applyFont="1" applyBorder="1" applyAlignment="1">
      <alignment horizontal="center" vertical="top"/>
    </xf>
    <xf numFmtId="0" fontId="0" fillId="0" borderId="1" xfId="0" applyBorder="1" applyAlignment="1">
      <alignment horizontal="center"/>
    </xf>
    <xf numFmtId="0" fontId="3" fillId="0" borderId="5"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center"/>
    </xf>
    <xf numFmtId="0" fontId="4" fillId="0" borderId="0" xfId="0" applyFont="1" applyAlignment="1">
      <alignment vertical="top"/>
    </xf>
    <xf numFmtId="0" fontId="10" fillId="0" borderId="0" xfId="0" applyFont="1" applyAlignment="1">
      <alignment horizontal="center"/>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3" fillId="0" borderId="11"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15" fillId="0" borderId="1" xfId="0" applyFont="1" applyBorder="1" applyAlignment="1">
      <alignment horizontal="center"/>
    </xf>
    <xf numFmtId="0" fontId="12" fillId="0" borderId="8" xfId="0" applyFont="1" applyBorder="1" applyAlignment="1">
      <alignment horizontal="center" vertical="top"/>
    </xf>
    <xf numFmtId="0" fontId="3" fillId="0" borderId="12" xfId="0" applyFont="1" applyBorder="1" applyAlignment="1">
      <alignment vertical="top"/>
    </xf>
    <xf numFmtId="0" fontId="3" fillId="2" borderId="12" xfId="0" applyFont="1" applyFill="1" applyBorder="1" applyAlignment="1">
      <alignment horizontal="center" vertical="top"/>
    </xf>
    <xf numFmtId="0" fontId="0" fillId="0" borderId="12" xfId="0" applyBorder="1" applyAlignment="1">
      <alignment horizontal="center"/>
    </xf>
    <xf numFmtId="0" fontId="3" fillId="0" borderId="13" xfId="0" applyFont="1" applyBorder="1" applyAlignment="1">
      <alignment vertical="top"/>
    </xf>
    <xf numFmtId="0" fontId="3" fillId="2" borderId="8" xfId="0" applyFont="1" applyFill="1" applyBorder="1" applyAlignment="1">
      <alignment horizontal="center" vertical="top"/>
    </xf>
    <xf numFmtId="0" fontId="0" fillId="0" borderId="14" xfId="0" applyBorder="1" applyAlignment="1">
      <alignment horizontal="center"/>
    </xf>
    <xf numFmtId="0" fontId="16" fillId="0" borderId="0" xfId="0" applyFont="1" applyAlignment="1">
      <alignment horizontal="left" vertical="top"/>
    </xf>
    <xf numFmtId="0" fontId="3" fillId="3" borderId="1" xfId="0" applyFont="1" applyFill="1" applyBorder="1" applyAlignment="1" applyProtection="1">
      <alignment horizontal="center" vertical="top"/>
      <protection locked="0"/>
    </xf>
    <xf numFmtId="0" fontId="17" fillId="0" borderId="0" xfId="0" applyFont="1"/>
    <xf numFmtId="0" fontId="3"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3" fillId="0" borderId="1" xfId="0" applyFont="1" applyBorder="1" applyAlignment="1" applyProtection="1">
      <alignment vertical="top"/>
      <protection locked="0"/>
    </xf>
    <xf numFmtId="0" fontId="3" fillId="0" borderId="18" xfId="0" applyFont="1" applyBorder="1" applyAlignment="1" applyProtection="1">
      <alignment horizontal="left" vertical="top"/>
      <protection locked="0"/>
    </xf>
    <xf numFmtId="0" fontId="3" fillId="0" borderId="15" xfId="0" applyFont="1" applyBorder="1" applyAlignment="1">
      <alignment vertical="top"/>
    </xf>
    <xf numFmtId="0" fontId="0" fillId="0" borderId="0" xfId="0" applyProtection="1">
      <protection locked="0"/>
    </xf>
    <xf numFmtId="0" fontId="0" fillId="0" borderId="0" xfId="0" applyProtection="1">
      <protection locked="0" hidden="1"/>
    </xf>
    <xf numFmtId="0" fontId="18" fillId="0" borderId="1" xfId="0" applyFont="1" applyBorder="1" applyAlignment="1">
      <alignment horizontal="center" vertical="top"/>
    </xf>
    <xf numFmtId="0" fontId="0" fillId="0" borderId="1" xfId="0" applyBorder="1" applyAlignment="1">
      <alignment horizontal="center" vertical="top"/>
    </xf>
    <xf numFmtId="0" fontId="19" fillId="0" borderId="0" xfId="0" applyFont="1" applyAlignment="1">
      <alignment horizontal="center"/>
    </xf>
    <xf numFmtId="0" fontId="22" fillId="0" borderId="0" xfId="0" applyFont="1" applyAlignment="1">
      <alignment horizontal="center"/>
    </xf>
    <xf numFmtId="0" fontId="18" fillId="0" borderId="1" xfId="0" applyFont="1" applyBorder="1" applyAlignment="1">
      <alignment horizontal="center"/>
    </xf>
    <xf numFmtId="0" fontId="1" fillId="0" borderId="0" xfId="0" applyFont="1" applyAlignment="1">
      <alignment horizontal="right"/>
    </xf>
    <xf numFmtId="0" fontId="3" fillId="0" borderId="6" xfId="0" applyFont="1" applyBorder="1" applyAlignment="1">
      <alignment horizontal="center" vertical="top"/>
    </xf>
    <xf numFmtId="0" fontId="3" fillId="2" borderId="28" xfId="0" applyFont="1" applyFill="1" applyBorder="1" applyAlignment="1">
      <alignment horizontal="center" vertical="top"/>
    </xf>
    <xf numFmtId="0" fontId="0" fillId="0" borderId="28" xfId="0" applyBorder="1" applyAlignment="1">
      <alignment horizontal="center"/>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8" fillId="5" borderId="0" xfId="0" applyFont="1" applyFill="1" applyAlignment="1">
      <alignment horizontal="left"/>
    </xf>
    <xf numFmtId="0" fontId="0" fillId="5" borderId="0" xfId="0" applyFill="1"/>
    <xf numFmtId="0" fontId="17" fillId="5" borderId="0" xfId="0" applyFont="1" applyFill="1"/>
    <xf numFmtId="0" fontId="23" fillId="0" borderId="1" xfId="0" applyFont="1" applyBorder="1" applyAlignment="1">
      <alignment vertical="top"/>
    </xf>
    <xf numFmtId="0" fontId="3" fillId="0" borderId="2" xfId="0" applyFont="1" applyBorder="1" applyAlignment="1">
      <alignment vertical="top"/>
    </xf>
    <xf numFmtId="0" fontId="3" fillId="0" borderId="16" xfId="0" applyFont="1" applyBorder="1" applyAlignment="1">
      <alignment vertical="top"/>
    </xf>
    <xf numFmtId="0" fontId="3" fillId="0" borderId="8" xfId="0" applyFont="1" applyBorder="1" applyAlignment="1">
      <alignment vertical="top"/>
    </xf>
    <xf numFmtId="0" fontId="3" fillId="0" borderId="9" xfId="0" applyFont="1" applyBorder="1" applyAlignment="1">
      <alignment horizontal="center" vertical="top"/>
    </xf>
    <xf numFmtId="0" fontId="12" fillId="0" borderId="9" xfId="0" applyFont="1" applyBorder="1" applyAlignment="1">
      <alignment horizontal="center" vertical="top"/>
    </xf>
    <xf numFmtId="0" fontId="5" fillId="6" borderId="30" xfId="0" applyFont="1" applyFill="1" applyBorder="1" applyAlignment="1">
      <alignment horizontal="center" vertical="top"/>
    </xf>
    <xf numFmtId="0" fontId="0" fillId="6" borderId="30" xfId="0" applyFill="1" applyBorder="1" applyAlignment="1">
      <alignment horizontal="center"/>
    </xf>
    <xf numFmtId="0" fontId="0" fillId="6" borderId="31" xfId="0" applyFill="1" applyBorder="1"/>
    <xf numFmtId="0" fontId="3" fillId="0" borderId="20" xfId="0" applyFont="1" applyBorder="1" applyAlignment="1">
      <alignment horizontal="center" vertical="top"/>
    </xf>
    <xf numFmtId="0" fontId="4" fillId="0" borderId="20" xfId="0" applyFont="1" applyBorder="1" applyAlignment="1">
      <alignment vertical="top"/>
    </xf>
    <xf numFmtId="0" fontId="3" fillId="13" borderId="1" xfId="0" applyFont="1" applyFill="1" applyBorder="1" applyAlignment="1">
      <alignment vertical="top"/>
    </xf>
    <xf numFmtId="0" fontId="3" fillId="0" borderId="80" xfId="0" applyFont="1" applyBorder="1" applyAlignment="1">
      <alignment vertical="top"/>
    </xf>
    <xf numFmtId="0" fontId="3" fillId="0" borderId="80" xfId="0" applyFont="1" applyBorder="1" applyAlignment="1">
      <alignment horizontal="center" vertical="top"/>
    </xf>
    <xf numFmtId="0" fontId="0" fillId="0" borderId="80" xfId="0" applyBorder="1" applyAlignment="1">
      <alignment horizontal="center"/>
    </xf>
    <xf numFmtId="0" fontId="0" fillId="0" borderId="81" xfId="0" applyBorder="1" applyAlignment="1">
      <alignment horizontal="center" vertical="top"/>
    </xf>
    <xf numFmtId="0" fontId="25" fillId="7" borderId="0" xfId="0" applyFont="1" applyFill="1"/>
    <xf numFmtId="0" fontId="25" fillId="0" borderId="0" xfId="0" applyFont="1"/>
    <xf numFmtId="0" fontId="25" fillId="7" borderId="36" xfId="0" applyFont="1" applyFill="1" applyBorder="1"/>
    <xf numFmtId="0" fontId="25" fillId="7" borderId="0" xfId="0" applyFont="1" applyFill="1" applyAlignment="1">
      <alignment horizontal="center"/>
    </xf>
    <xf numFmtId="0" fontId="25" fillId="7" borderId="39" xfId="0" applyFont="1" applyFill="1" applyBorder="1"/>
    <xf numFmtId="0" fontId="25" fillId="9" borderId="40" xfId="0" applyFont="1" applyFill="1" applyBorder="1"/>
    <xf numFmtId="0" fontId="25" fillId="0" borderId="43" xfId="0" applyFont="1" applyBorder="1"/>
    <xf numFmtId="0" fontId="25" fillId="0" borderId="44" xfId="0" applyFont="1" applyBorder="1"/>
    <xf numFmtId="0" fontId="25" fillId="10" borderId="45" xfId="0" applyFont="1" applyFill="1" applyBorder="1"/>
    <xf numFmtId="0" fontId="25" fillId="0" borderId="46" xfId="0" applyFont="1" applyBorder="1"/>
    <xf numFmtId="0" fontId="25" fillId="0" borderId="47" xfId="0" applyFont="1" applyBorder="1"/>
    <xf numFmtId="0" fontId="25" fillId="0" borderId="48" xfId="0" applyFont="1" applyBorder="1"/>
    <xf numFmtId="0" fontId="25" fillId="10" borderId="16" xfId="0" applyFont="1" applyFill="1" applyBorder="1"/>
    <xf numFmtId="0" fontId="25" fillId="0" borderId="49" xfId="0" applyFont="1" applyBorder="1"/>
    <xf numFmtId="0" fontId="25" fillId="10" borderId="47" xfId="0" applyFont="1" applyFill="1" applyBorder="1"/>
    <xf numFmtId="0" fontId="26" fillId="0" borderId="49" xfId="0" applyFont="1" applyBorder="1"/>
    <xf numFmtId="0" fontId="25" fillId="0" borderId="50" xfId="0" applyFont="1" applyBorder="1"/>
    <xf numFmtId="0" fontId="25" fillId="10" borderId="50" xfId="0" applyFont="1" applyFill="1" applyBorder="1"/>
    <xf numFmtId="0" fontId="25" fillId="0" borderId="76" xfId="0" applyFont="1" applyBorder="1"/>
    <xf numFmtId="0" fontId="25" fillId="0" borderId="77" xfId="0" applyFont="1" applyBorder="1"/>
    <xf numFmtId="0" fontId="25" fillId="0" borderId="54" xfId="0" applyFont="1" applyBorder="1"/>
    <xf numFmtId="0" fontId="25" fillId="0" borderId="54" xfId="0" applyFont="1" applyBorder="1" applyAlignment="1">
      <alignment wrapText="1"/>
    </xf>
    <xf numFmtId="0" fontId="25" fillId="10" borderId="54" xfId="0" applyFont="1" applyFill="1" applyBorder="1"/>
    <xf numFmtId="0" fontId="25" fillId="0" borderId="48" xfId="0" applyFont="1" applyBorder="1" applyAlignment="1">
      <alignment wrapText="1"/>
    </xf>
    <xf numFmtId="0" fontId="25" fillId="0" borderId="75" xfId="0" applyFont="1" applyBorder="1"/>
    <xf numFmtId="0" fontId="25" fillId="0" borderId="76" xfId="0" applyFont="1" applyBorder="1" applyAlignment="1">
      <alignment wrapText="1"/>
    </xf>
    <xf numFmtId="0" fontId="25" fillId="10" borderId="78" xfId="0" applyFont="1" applyFill="1" applyBorder="1"/>
    <xf numFmtId="0" fontId="25" fillId="0" borderId="38" xfId="0" applyFont="1" applyBorder="1"/>
    <xf numFmtId="0" fontId="25" fillId="0" borderId="52" xfId="0" applyFont="1" applyBorder="1"/>
    <xf numFmtId="0" fontId="25" fillId="0" borderId="0" xfId="0" applyFont="1" applyAlignment="1">
      <alignment horizontal="center"/>
    </xf>
    <xf numFmtId="0" fontId="25" fillId="0" borderId="52" xfId="0" applyFont="1" applyBorder="1" applyAlignment="1">
      <alignment horizontal="center"/>
    </xf>
    <xf numFmtId="0" fontId="25" fillId="0" borderId="53" xfId="0" applyFont="1" applyBorder="1"/>
    <xf numFmtId="0" fontId="25" fillId="7" borderId="36" xfId="0" applyFont="1" applyFill="1" applyBorder="1" applyAlignment="1">
      <alignment horizontal="center"/>
    </xf>
    <xf numFmtId="0" fontId="25" fillId="0" borderId="44" xfId="0" applyFont="1" applyBorder="1" applyAlignment="1">
      <alignment wrapText="1"/>
    </xf>
    <xf numFmtId="0" fontId="25" fillId="0" borderId="50" xfId="0" applyFont="1" applyBorder="1" applyAlignment="1">
      <alignment wrapText="1"/>
    </xf>
    <xf numFmtId="0" fontId="25" fillId="0" borderId="45" xfId="0" applyFont="1" applyBorder="1"/>
    <xf numFmtId="0" fontId="25" fillId="0" borderId="58" xfId="0" applyFont="1" applyBorder="1"/>
    <xf numFmtId="0" fontId="25" fillId="0" borderId="59" xfId="0" applyFont="1" applyBorder="1"/>
    <xf numFmtId="0" fontId="25" fillId="0" borderId="51" xfId="0" applyFont="1" applyBorder="1"/>
    <xf numFmtId="0" fontId="25" fillId="0" borderId="39" xfId="0" applyFont="1" applyBorder="1"/>
    <xf numFmtId="0" fontId="25" fillId="7" borderId="37" xfId="0" applyFont="1" applyFill="1" applyBorder="1"/>
    <xf numFmtId="0" fontId="25" fillId="0" borderId="60" xfId="0" applyFont="1" applyBorder="1"/>
    <xf numFmtId="0" fontId="25" fillId="0" borderId="41" xfId="0" applyFont="1" applyBorder="1"/>
    <xf numFmtId="0" fontId="25" fillId="10" borderId="40" xfId="0" applyFont="1" applyFill="1" applyBorder="1"/>
    <xf numFmtId="0" fontId="25" fillId="0" borderId="41" xfId="0" applyFont="1" applyBorder="1" applyAlignment="1">
      <alignment wrapText="1"/>
    </xf>
    <xf numFmtId="0" fontId="25" fillId="0" borderId="40" xfId="0" applyFont="1" applyBorder="1"/>
    <xf numFmtId="0" fontId="25" fillId="10" borderId="0" xfId="0" applyFont="1" applyFill="1"/>
    <xf numFmtId="0" fontId="25" fillId="7" borderId="62" xfId="0" applyFont="1" applyFill="1" applyBorder="1"/>
    <xf numFmtId="0" fontId="25" fillId="11" borderId="33" xfId="0" applyFont="1" applyFill="1" applyBorder="1"/>
    <xf numFmtId="0" fontId="25" fillId="11" borderId="33" xfId="0" applyFont="1" applyFill="1" applyBorder="1" applyAlignment="1">
      <alignment horizontal="center"/>
    </xf>
    <xf numFmtId="0" fontId="25" fillId="11" borderId="34" xfId="0" applyFont="1" applyFill="1" applyBorder="1"/>
    <xf numFmtId="0" fontId="25" fillId="0" borderId="57" xfId="0" applyFont="1" applyBorder="1"/>
    <xf numFmtId="0" fontId="25" fillId="0" borderId="69" xfId="0" applyFont="1" applyBorder="1"/>
    <xf numFmtId="0" fontId="25" fillId="7" borderId="38" xfId="0" applyFont="1" applyFill="1" applyBorder="1"/>
    <xf numFmtId="0" fontId="25" fillId="0" borderId="42" xfId="0" applyFont="1" applyBorder="1"/>
    <xf numFmtId="0" fontId="29" fillId="7" borderId="38" xfId="0" applyFont="1" applyFill="1" applyBorder="1"/>
    <xf numFmtId="0" fontId="30" fillId="9" borderId="40" xfId="0" applyFont="1" applyFill="1" applyBorder="1"/>
    <xf numFmtId="0" fontId="30" fillId="9" borderId="41" xfId="0" applyFont="1" applyFill="1" applyBorder="1" applyAlignment="1">
      <alignment horizontal="center"/>
    </xf>
    <xf numFmtId="0" fontId="30" fillId="9" borderId="40" xfId="0" applyFont="1" applyFill="1" applyBorder="1" applyAlignment="1">
      <alignment horizontal="center"/>
    </xf>
    <xf numFmtId="0" fontId="30" fillId="9" borderId="42" xfId="0" applyFont="1" applyFill="1" applyBorder="1" applyAlignment="1">
      <alignment horizontal="center"/>
    </xf>
    <xf numFmtId="0" fontId="31" fillId="0" borderId="44" xfId="0" applyFont="1" applyBorder="1" applyAlignment="1">
      <alignment horizontal="center"/>
    </xf>
    <xf numFmtId="0" fontId="31" fillId="0" borderId="45" xfId="0" applyFont="1" applyBorder="1" applyAlignment="1">
      <alignment horizontal="center"/>
    </xf>
    <xf numFmtId="0" fontId="31" fillId="0" borderId="48" xfId="0" applyFont="1" applyBorder="1" applyAlignment="1">
      <alignment horizontal="center"/>
    </xf>
    <xf numFmtId="0" fontId="31" fillId="0" borderId="16" xfId="0" applyFont="1" applyBorder="1" applyAlignment="1">
      <alignment horizontal="center"/>
    </xf>
    <xf numFmtId="0" fontId="31" fillId="0" borderId="50" xfId="0" applyFont="1" applyBorder="1" applyAlignment="1">
      <alignment horizontal="center"/>
    </xf>
    <xf numFmtId="0" fontId="30" fillId="0" borderId="75" xfId="0" applyFont="1" applyBorder="1"/>
    <xf numFmtId="0" fontId="30" fillId="0" borderId="76" xfId="0" applyFont="1" applyBorder="1" applyAlignment="1">
      <alignment horizontal="center"/>
    </xf>
    <xf numFmtId="0" fontId="31" fillId="0" borderId="54" xfId="0" applyFont="1" applyBorder="1" applyAlignment="1">
      <alignment horizontal="center"/>
    </xf>
    <xf numFmtId="0" fontId="31" fillId="0" borderId="76" xfId="0" applyFont="1" applyBorder="1" applyAlignment="1">
      <alignment horizontal="center"/>
    </xf>
    <xf numFmtId="0" fontId="30" fillId="0" borderId="40" xfId="0" applyFont="1" applyBorder="1"/>
    <xf numFmtId="0" fontId="30" fillId="0" borderId="78" xfId="0" applyFont="1" applyBorder="1" applyAlignment="1">
      <alignment horizontal="center"/>
    </xf>
    <xf numFmtId="0" fontId="29" fillId="7" borderId="35" xfId="0" applyFont="1" applyFill="1" applyBorder="1"/>
    <xf numFmtId="0" fontId="30" fillId="9" borderId="35" xfId="0" applyFont="1" applyFill="1" applyBorder="1"/>
    <xf numFmtId="0" fontId="30" fillId="9" borderId="36" xfId="0" applyFont="1" applyFill="1" applyBorder="1" applyAlignment="1">
      <alignment horizontal="center"/>
    </xf>
    <xf numFmtId="0" fontId="32" fillId="0" borderId="49" xfId="0" applyFont="1" applyBorder="1"/>
    <xf numFmtId="0" fontId="30" fillId="0" borderId="32" xfId="0" applyFont="1" applyBorder="1"/>
    <xf numFmtId="0" fontId="30" fillId="9" borderId="37" xfId="0" applyFont="1" applyFill="1" applyBorder="1" applyAlignment="1">
      <alignment horizontal="center"/>
    </xf>
    <xf numFmtId="0" fontId="31" fillId="0" borderId="41" xfId="0" applyFont="1" applyBorder="1" applyAlignment="1">
      <alignment horizontal="center"/>
    </xf>
    <xf numFmtId="0" fontId="31" fillId="12" borderId="48" xfId="0" applyFont="1" applyFill="1" applyBorder="1" applyAlignment="1">
      <alignment horizontal="center"/>
    </xf>
    <xf numFmtId="0" fontId="33" fillId="0" borderId="38" xfId="0" applyFont="1" applyBorder="1"/>
    <xf numFmtId="0" fontId="31" fillId="7" borderId="0" xfId="0" applyFont="1" applyFill="1"/>
    <xf numFmtId="0" fontId="31" fillId="0" borderId="38" xfId="0" applyFont="1" applyBorder="1"/>
    <xf numFmtId="0" fontId="32" fillId="0" borderId="38" xfId="0" applyFont="1" applyBorder="1"/>
    <xf numFmtId="0" fontId="30" fillId="11" borderId="32" xfId="0" applyFont="1" applyFill="1" applyBorder="1"/>
    <xf numFmtId="0" fontId="32" fillId="0" borderId="31" xfId="0" applyFont="1" applyBorder="1"/>
    <xf numFmtId="0" fontId="31" fillId="11" borderId="33" xfId="0" applyFont="1" applyFill="1" applyBorder="1" applyAlignment="1">
      <alignment horizontal="center"/>
    </xf>
    <xf numFmtId="0" fontId="32" fillId="0" borderId="73" xfId="0" applyFont="1" applyBorder="1"/>
    <xf numFmtId="0" fontId="32" fillId="0" borderId="74" xfId="0" applyFont="1" applyBorder="1"/>
    <xf numFmtId="0" fontId="0" fillId="0" borderId="54" xfId="0" applyBorder="1"/>
    <xf numFmtId="0" fontId="35" fillId="0" borderId="54" xfId="0" applyFont="1" applyBorder="1" applyAlignment="1">
      <alignment horizontal="center"/>
    </xf>
    <xf numFmtId="0" fontId="35" fillId="0" borderId="0" xfId="0" applyFont="1" applyAlignment="1">
      <alignment horizontal="center"/>
    </xf>
    <xf numFmtId="0" fontId="0" fillId="0" borderId="58" xfId="0" applyBorder="1"/>
    <xf numFmtId="0" fontId="0" fillId="0" borderId="57" xfId="0" applyBorder="1"/>
    <xf numFmtId="0" fontId="0" fillId="0" borderId="44" xfId="0" applyBorder="1"/>
    <xf numFmtId="0" fontId="35" fillId="0" borderId="45" xfId="0" applyFont="1" applyBorder="1" applyAlignment="1">
      <alignment horizontal="center"/>
    </xf>
    <xf numFmtId="0" fontId="35" fillId="0" borderId="44" xfId="0" applyFont="1" applyBorder="1" applyAlignment="1">
      <alignment horizontal="center"/>
    </xf>
    <xf numFmtId="0" fontId="35" fillId="0" borderId="48" xfId="0" applyFont="1" applyBorder="1" applyAlignment="1">
      <alignment horizontal="center"/>
    </xf>
    <xf numFmtId="0" fontId="0" fillId="0" borderId="68" xfId="0" applyBorder="1"/>
    <xf numFmtId="0" fontId="0" fillId="0" borderId="29" xfId="0" applyBorder="1"/>
    <xf numFmtId="0" fontId="0" fillId="0" borderId="48" xfId="0" applyBorder="1"/>
    <xf numFmtId="0" fontId="35" fillId="12" borderId="48" xfId="0" applyFont="1" applyFill="1" applyBorder="1" applyAlignment="1">
      <alignment horizontal="center"/>
    </xf>
    <xf numFmtId="0" fontId="35" fillId="0" borderId="16" xfId="0" applyFont="1" applyBorder="1" applyAlignment="1">
      <alignment horizontal="center"/>
    </xf>
    <xf numFmtId="0" fontId="0" fillId="0" borderId="31" xfId="0" applyBorder="1"/>
    <xf numFmtId="0" fontId="36" fillId="0" borderId="31" xfId="0" applyFont="1" applyBorder="1"/>
    <xf numFmtId="0" fontId="37" fillId="0" borderId="31" xfId="0" applyFont="1" applyBorder="1"/>
    <xf numFmtId="0" fontId="0" fillId="0" borderId="69" xfId="0" applyBorder="1"/>
    <xf numFmtId="0" fontId="0" fillId="0" borderId="50" xfId="0" applyBorder="1"/>
    <xf numFmtId="0" fontId="35" fillId="0" borderId="50" xfId="0" applyFont="1" applyBorder="1" applyAlignment="1">
      <alignment horizontal="center"/>
    </xf>
    <xf numFmtId="0" fontId="35" fillId="0" borderId="90" xfId="0" applyFont="1" applyBorder="1" applyAlignment="1">
      <alignment horizontal="center"/>
    </xf>
    <xf numFmtId="0" fontId="0" fillId="0" borderId="70" xfId="0" applyBorder="1"/>
    <xf numFmtId="0" fontId="38" fillId="0" borderId="48" xfId="0" applyFont="1" applyBorder="1" applyAlignment="1">
      <alignment horizontal="center"/>
    </xf>
    <xf numFmtId="0" fontId="0" fillId="0" borderId="49" xfId="0" applyBorder="1"/>
    <xf numFmtId="0" fontId="38" fillId="0" borderId="82" xfId="0" applyFont="1" applyBorder="1"/>
    <xf numFmtId="0" fontId="38" fillId="0" borderId="94" xfId="0" applyFont="1" applyBorder="1"/>
    <xf numFmtId="0" fontId="38" fillId="0" borderId="83" xfId="0" applyFont="1" applyBorder="1"/>
    <xf numFmtId="0" fontId="0" fillId="15" borderId="95" xfId="0" applyFill="1" applyBorder="1" applyAlignment="1">
      <alignment horizontal="center"/>
    </xf>
    <xf numFmtId="49" fontId="0" fillId="0" borderId="10" xfId="0" applyNumberFormat="1" applyBorder="1" applyAlignment="1">
      <alignment horizontal="left"/>
    </xf>
    <xf numFmtId="0" fontId="39" fillId="0" borderId="0" xfId="0" applyFont="1"/>
    <xf numFmtId="0" fontId="0" fillId="15" borderId="10" xfId="0" applyFill="1" applyBorder="1" applyAlignment="1">
      <alignment horizontal="center"/>
    </xf>
    <xf numFmtId="49" fontId="0" fillId="0" borderId="15" xfId="0" applyNumberFormat="1" applyBorder="1" applyAlignment="1">
      <alignment horizontal="left"/>
    </xf>
    <xf numFmtId="0" fontId="39" fillId="0" borderId="83" xfId="0" applyFont="1" applyBorder="1"/>
    <xf numFmtId="0" fontId="0" fillId="5" borderId="95" xfId="0" applyFill="1" applyBorder="1" applyAlignment="1">
      <alignment horizontal="center"/>
    </xf>
    <xf numFmtId="0" fontId="38" fillId="0" borderId="0" xfId="0" applyFont="1"/>
    <xf numFmtId="49" fontId="0" fillId="0" borderId="10" xfId="0" applyNumberFormat="1" applyBorder="1" applyAlignment="1">
      <alignment horizontal="center"/>
    </xf>
    <xf numFmtId="49" fontId="0" fillId="15" borderId="10" xfId="0" applyNumberFormat="1" applyFill="1" applyBorder="1" applyAlignment="1">
      <alignment horizontal="center"/>
    </xf>
    <xf numFmtId="49" fontId="0" fillId="15" borderId="95" xfId="0" applyNumberFormat="1" applyFill="1" applyBorder="1" applyAlignment="1">
      <alignment horizontal="center"/>
    </xf>
    <xf numFmtId="49" fontId="0" fillId="14" borderId="10" xfId="0" applyNumberFormat="1" applyFill="1" applyBorder="1" applyAlignment="1">
      <alignment horizontal="center"/>
    </xf>
    <xf numFmtId="0" fontId="38" fillId="14" borderId="10" xfId="0" applyFont="1" applyFill="1" applyBorder="1" applyAlignment="1">
      <alignment horizontal="center"/>
    </xf>
    <xf numFmtId="0" fontId="38" fillId="0" borderId="10" xfId="0" applyFont="1" applyBorder="1" applyAlignment="1">
      <alignment horizontal="center"/>
    </xf>
    <xf numFmtId="49" fontId="0" fillId="5" borderId="95" xfId="0" applyNumberFormat="1" applyFill="1" applyBorder="1" applyAlignment="1">
      <alignment horizontal="center"/>
    </xf>
    <xf numFmtId="0" fontId="38" fillId="5" borderId="10" xfId="0" applyFont="1" applyFill="1" applyBorder="1" applyAlignment="1">
      <alignment horizontal="center"/>
    </xf>
    <xf numFmtId="0" fontId="38" fillId="0" borderId="15" xfId="0" applyFont="1" applyBorder="1" applyAlignment="1">
      <alignment horizontal="left"/>
    </xf>
    <xf numFmtId="0" fontId="38" fillId="5" borderId="86" xfId="0" applyFont="1" applyFill="1" applyBorder="1" applyAlignment="1">
      <alignment horizontal="center"/>
    </xf>
    <xf numFmtId="0" fontId="38" fillId="5" borderId="95" xfId="0" applyFont="1" applyFill="1" applyBorder="1" applyAlignment="1">
      <alignment horizontal="center"/>
    </xf>
    <xf numFmtId="0" fontId="38" fillId="0" borderId="96" xfId="0" applyFont="1" applyBorder="1" applyAlignment="1">
      <alignment horizontal="left"/>
    </xf>
    <xf numFmtId="49" fontId="0" fillId="0" borderId="87" xfId="0" applyNumberFormat="1" applyBorder="1" applyAlignment="1">
      <alignment horizontal="center"/>
    </xf>
    <xf numFmtId="49" fontId="0" fillId="0" borderId="0" xfId="0" applyNumberFormat="1" applyAlignment="1">
      <alignment horizontal="left"/>
    </xf>
    <xf numFmtId="49" fontId="0" fillId="14" borderId="0" xfId="0" applyNumberFormat="1" applyFill="1" applyAlignment="1">
      <alignment horizontal="center"/>
    </xf>
    <xf numFmtId="49" fontId="2" fillId="14" borderId="93" xfId="0" applyNumberFormat="1" applyFont="1" applyFill="1" applyBorder="1" applyAlignment="1">
      <alignment horizontal="center"/>
    </xf>
    <xf numFmtId="49" fontId="2" fillId="14" borderId="16" xfId="0" applyNumberFormat="1" applyFont="1" applyFill="1" applyBorder="1" applyAlignment="1">
      <alignment horizontal="center"/>
    </xf>
    <xf numFmtId="49" fontId="2" fillId="14" borderId="97" xfId="0" applyNumberFormat="1" applyFont="1" applyFill="1" applyBorder="1" applyAlignment="1">
      <alignment horizontal="center"/>
    </xf>
    <xf numFmtId="0" fontId="38" fillId="14" borderId="0" xfId="0" applyFont="1" applyFill="1"/>
    <xf numFmtId="49" fontId="0" fillId="14" borderId="95" xfId="0" applyNumberFormat="1" applyFill="1" applyBorder="1" applyAlignment="1">
      <alignment horizontal="center"/>
    </xf>
    <xf numFmtId="49" fontId="0" fillId="0" borderId="16" xfId="0" applyNumberFormat="1" applyBorder="1" applyAlignment="1">
      <alignment horizontal="left"/>
    </xf>
    <xf numFmtId="0" fontId="38" fillId="14" borderId="95" xfId="0" applyFont="1" applyFill="1" applyBorder="1" applyAlignment="1">
      <alignment horizontal="center"/>
    </xf>
    <xf numFmtId="0" fontId="38" fillId="0" borderId="16" xfId="0" applyFont="1" applyBorder="1" applyAlignment="1">
      <alignment horizontal="left"/>
    </xf>
    <xf numFmtId="0" fontId="38" fillId="14" borderId="88" xfId="0" applyFont="1" applyFill="1" applyBorder="1" applyAlignment="1">
      <alignment horizontal="center"/>
    </xf>
    <xf numFmtId="0" fontId="38" fillId="14" borderId="86" xfId="0" applyFont="1" applyFill="1" applyBorder="1" applyAlignment="1">
      <alignment horizontal="center"/>
    </xf>
    <xf numFmtId="49" fontId="0" fillId="0" borderId="98" xfId="0" applyNumberFormat="1" applyBorder="1" applyAlignment="1">
      <alignment horizontal="left"/>
    </xf>
    <xf numFmtId="49" fontId="0" fillId="0" borderId="0" xfId="0" applyNumberFormat="1" applyAlignment="1">
      <alignment horizontal="center"/>
    </xf>
    <xf numFmtId="49" fontId="0" fillId="0" borderId="89" xfId="0" applyNumberFormat="1" applyBorder="1" applyAlignment="1">
      <alignment horizontal="center"/>
    </xf>
    <xf numFmtId="0" fontId="38" fillId="0" borderId="84" xfId="0" applyFont="1" applyBorder="1" applyAlignment="1">
      <alignment horizontal="left"/>
    </xf>
    <xf numFmtId="49" fontId="0" fillId="0" borderId="84" xfId="0" applyNumberFormat="1" applyBorder="1" applyAlignment="1">
      <alignment horizontal="center"/>
    </xf>
    <xf numFmtId="0" fontId="38" fillId="0" borderId="84" xfId="0" applyFont="1" applyBorder="1"/>
    <xf numFmtId="0" fontId="38" fillId="14" borderId="99" xfId="0" applyFont="1" applyFill="1" applyBorder="1" applyAlignment="1">
      <alignment horizontal="center"/>
    </xf>
    <xf numFmtId="0" fontId="38" fillId="0" borderId="100" xfId="0" applyFont="1" applyBorder="1" applyAlignment="1">
      <alignment horizontal="left"/>
    </xf>
    <xf numFmtId="0" fontId="38" fillId="0" borderId="85" xfId="0" applyFont="1" applyBorder="1"/>
    <xf numFmtId="0" fontId="3" fillId="0" borderId="101" xfId="0" applyFont="1" applyBorder="1" applyAlignment="1">
      <alignment horizontal="center" vertical="top"/>
    </xf>
    <xf numFmtId="0" fontId="3" fillId="0" borderId="102" xfId="0" applyFont="1" applyBorder="1" applyAlignment="1">
      <alignment vertical="top"/>
    </xf>
    <xf numFmtId="0" fontId="3" fillId="0" borderId="103" xfId="0" applyFont="1" applyBorder="1" applyAlignment="1">
      <alignment horizontal="center" vertical="top"/>
    </xf>
    <xf numFmtId="0" fontId="0" fillId="0" borderId="101" xfId="0" applyBorder="1" applyAlignment="1">
      <alignment horizontal="center"/>
    </xf>
    <xf numFmtId="0" fontId="0" fillId="0" borderId="103" xfId="0" applyBorder="1" applyAlignment="1">
      <alignment horizontal="center" vertical="top"/>
    </xf>
    <xf numFmtId="0" fontId="12" fillId="0" borderId="103" xfId="0" applyFont="1" applyBorder="1" applyAlignment="1">
      <alignment horizontal="center" vertical="top"/>
    </xf>
    <xf numFmtId="0" fontId="0" fillId="7" borderId="0" xfId="0" applyFill="1"/>
    <xf numFmtId="0" fontId="43" fillId="7" borderId="38" xfId="0" applyFont="1" applyFill="1" applyBorder="1"/>
    <xf numFmtId="0" fontId="0" fillId="7" borderId="36" xfId="0" applyFill="1" applyBorder="1"/>
    <xf numFmtId="0" fontId="0" fillId="7" borderId="0" xfId="0" applyFill="1" applyAlignment="1">
      <alignment horizontal="center"/>
    </xf>
    <xf numFmtId="0" fontId="0" fillId="7" borderId="39" xfId="0" applyFill="1" applyBorder="1"/>
    <xf numFmtId="0" fontId="44" fillId="9" borderId="40" xfId="0" applyFont="1" applyFill="1" applyBorder="1"/>
    <xf numFmtId="0" fontId="0" fillId="9" borderId="40" xfId="0" applyFill="1" applyBorder="1"/>
    <xf numFmtId="0" fontId="44" fillId="9" borderId="41" xfId="0" applyFont="1" applyFill="1" applyBorder="1" applyAlignment="1">
      <alignment horizontal="center"/>
    </xf>
    <xf numFmtId="0" fontId="44" fillId="9" borderId="40" xfId="0" applyFont="1" applyFill="1" applyBorder="1" applyAlignment="1">
      <alignment horizontal="center"/>
    </xf>
    <xf numFmtId="0" fontId="44" fillId="9" borderId="42" xfId="0" applyFont="1" applyFill="1" applyBorder="1" applyAlignment="1">
      <alignment horizontal="center"/>
    </xf>
    <xf numFmtId="0" fontId="0" fillId="0" borderId="43" xfId="0" applyBorder="1"/>
    <xf numFmtId="0" fontId="0" fillId="10" borderId="104" xfId="0" applyFill="1" applyBorder="1"/>
    <xf numFmtId="0" fontId="38" fillId="0" borderId="44" xfId="0" applyFont="1" applyBorder="1" applyAlignment="1">
      <alignment horizontal="center"/>
    </xf>
    <xf numFmtId="0" fontId="38" fillId="0" borderId="104" xfId="0" applyFont="1" applyBorder="1" applyAlignment="1">
      <alignment horizontal="center"/>
    </xf>
    <xf numFmtId="0" fontId="0" fillId="0" borderId="105" xfId="0" applyBorder="1"/>
    <xf numFmtId="0" fontId="0" fillId="0" borderId="106" xfId="0" applyBorder="1"/>
    <xf numFmtId="0" fontId="0" fillId="0" borderId="107" xfId="0" applyBorder="1"/>
    <xf numFmtId="0" fontId="0" fillId="10" borderId="108" xfId="0" applyFill="1" applyBorder="1"/>
    <xf numFmtId="0" fontId="38" fillId="0" borderId="107" xfId="0" applyFont="1" applyBorder="1" applyAlignment="1">
      <alignment horizontal="center"/>
    </xf>
    <xf numFmtId="0" fontId="38" fillId="0" borderId="108" xfId="0" applyFont="1" applyBorder="1" applyAlignment="1">
      <alignment horizontal="center"/>
    </xf>
    <xf numFmtId="0" fontId="0" fillId="0" borderId="109" xfId="0" applyBorder="1"/>
    <xf numFmtId="0" fontId="0" fillId="10" borderId="106" xfId="0" applyFill="1" applyBorder="1"/>
    <xf numFmtId="0" fontId="18" fillId="0" borderId="109" xfId="0" applyFont="1" applyBorder="1"/>
    <xf numFmtId="0" fontId="0" fillId="10" borderId="50" xfId="0" applyFill="1" applyBorder="1"/>
    <xf numFmtId="0" fontId="38" fillId="0" borderId="50" xfId="0" applyFont="1" applyBorder="1" applyAlignment="1">
      <alignment horizontal="center"/>
    </xf>
    <xf numFmtId="0" fontId="44" fillId="0" borderId="110" xfId="0" applyFont="1" applyBorder="1"/>
    <xf numFmtId="0" fontId="44" fillId="0" borderId="111" xfId="0" applyFont="1" applyBorder="1" applyAlignment="1">
      <alignment horizontal="center"/>
    </xf>
    <xf numFmtId="0" fontId="0" fillId="0" borderId="111" xfId="0" applyBorder="1"/>
    <xf numFmtId="0" fontId="0" fillId="0" borderId="112" xfId="0" applyBorder="1"/>
    <xf numFmtId="0" fontId="0" fillId="0" borderId="52" xfId="0" applyBorder="1" applyAlignment="1">
      <alignment horizontal="center"/>
    </xf>
    <xf numFmtId="0" fontId="0" fillId="0" borderId="54" xfId="0" applyBorder="1" applyAlignment="1">
      <alignment wrapText="1"/>
    </xf>
    <xf numFmtId="0" fontId="0" fillId="10" borderId="54" xfId="0" applyFill="1" applyBorder="1"/>
    <xf numFmtId="0" fontId="38" fillId="0" borderId="54" xfId="0" applyFont="1" applyBorder="1" applyAlignment="1">
      <alignment horizontal="center"/>
    </xf>
    <xf numFmtId="0" fontId="0" fillId="0" borderId="107" xfId="0" applyBorder="1" applyAlignment="1">
      <alignment wrapText="1"/>
    </xf>
    <xf numFmtId="0" fontId="0" fillId="0" borderId="110" xfId="0" applyBorder="1"/>
    <xf numFmtId="0" fontId="0" fillId="0" borderId="111" xfId="0" applyBorder="1" applyAlignment="1">
      <alignment wrapText="1"/>
    </xf>
    <xf numFmtId="0" fontId="0" fillId="10" borderId="113" xfId="0" applyFill="1" applyBorder="1"/>
    <xf numFmtId="0" fontId="38" fillId="0" borderId="111" xfId="0" applyFont="1" applyBorder="1" applyAlignment="1">
      <alignment horizontal="center"/>
    </xf>
    <xf numFmtId="0" fontId="44" fillId="0" borderId="40" xfId="0" applyFont="1" applyBorder="1"/>
    <xf numFmtId="0" fontId="0" fillId="0" borderId="32" xfId="0" applyBorder="1" applyAlignment="1">
      <alignment horizontal="center"/>
    </xf>
    <xf numFmtId="0" fontId="44" fillId="0" borderId="113" xfId="0" applyFont="1" applyBorder="1" applyAlignment="1">
      <alignment horizontal="center"/>
    </xf>
    <xf numFmtId="0" fontId="0" fillId="0" borderId="38" xfId="0" applyBorder="1"/>
    <xf numFmtId="0" fontId="0" fillId="0" borderId="52" xfId="0" applyBorder="1"/>
    <xf numFmtId="0" fontId="0" fillId="0" borderId="53" xfId="0" applyBorder="1"/>
    <xf numFmtId="0" fontId="43" fillId="7" borderId="35" xfId="0" applyFont="1" applyFill="1" applyBorder="1"/>
    <xf numFmtId="0" fontId="0" fillId="7" borderId="36" xfId="0" applyFill="1" applyBorder="1" applyAlignment="1">
      <alignment horizontal="center"/>
    </xf>
    <xf numFmtId="0" fontId="44" fillId="9" borderId="35" xfId="0" applyFont="1" applyFill="1" applyBorder="1"/>
    <xf numFmtId="0" fontId="44" fillId="9" borderId="36" xfId="0" applyFont="1" applyFill="1" applyBorder="1" applyAlignment="1">
      <alignment horizontal="center"/>
    </xf>
    <xf numFmtId="0" fontId="45" fillId="0" borderId="109" xfId="0" applyFont="1" applyBorder="1"/>
    <xf numFmtId="0" fontId="0" fillId="0" borderId="50" xfId="0" applyBorder="1" applyAlignment="1">
      <alignment wrapText="1"/>
    </xf>
    <xf numFmtId="0" fontId="44" fillId="0" borderId="32" xfId="0" applyFont="1" applyBorder="1"/>
    <xf numFmtId="0" fontId="0" fillId="0" borderId="59" xfId="0" applyBorder="1"/>
    <xf numFmtId="0" fontId="0" fillId="0" borderId="51" xfId="0" applyBorder="1"/>
    <xf numFmtId="0" fontId="0" fillId="0" borderId="39" xfId="0" applyBorder="1"/>
    <xf numFmtId="0" fontId="0" fillId="7" borderId="37" xfId="0" applyFill="1" applyBorder="1"/>
    <xf numFmtId="0" fontId="44" fillId="9" borderId="37" xfId="0" applyFont="1" applyFill="1" applyBorder="1" applyAlignment="1">
      <alignment horizontal="center"/>
    </xf>
    <xf numFmtId="0" fontId="0" fillId="0" borderId="60" xfId="0" applyBorder="1"/>
    <xf numFmtId="0" fontId="0" fillId="0" borderId="41" xfId="0" applyBorder="1"/>
    <xf numFmtId="0" fontId="0" fillId="10" borderId="0" xfId="0" applyFill="1"/>
    <xf numFmtId="0" fontId="38" fillId="0" borderId="41" xfId="0" applyFont="1" applyBorder="1" applyAlignment="1">
      <alignment horizontal="center"/>
    </xf>
    <xf numFmtId="0" fontId="0" fillId="0" borderId="41" xfId="0" applyBorder="1" applyAlignment="1">
      <alignment wrapText="1"/>
    </xf>
    <xf numFmtId="0" fontId="44" fillId="0" borderId="61" xfId="0" applyFont="1" applyBorder="1"/>
    <xf numFmtId="0" fontId="0" fillId="0" borderId="62" xfId="0" applyBorder="1"/>
    <xf numFmtId="0" fontId="0" fillId="0" borderId="63" xfId="0" applyBorder="1"/>
    <xf numFmtId="0" fontId="0" fillId="0" borderId="64" xfId="0" applyBorder="1" applyAlignment="1">
      <alignment horizontal="center"/>
    </xf>
    <xf numFmtId="0" fontId="0" fillId="0" borderId="61" xfId="0" applyBorder="1" applyAlignment="1">
      <alignment horizontal="center"/>
    </xf>
    <xf numFmtId="0" fontId="0" fillId="0" borderId="65" xfId="0" applyBorder="1"/>
    <xf numFmtId="0" fontId="0" fillId="0" borderId="66" xfId="0" applyBorder="1"/>
    <xf numFmtId="0" fontId="0" fillId="0" borderId="67" xfId="0" applyBorder="1"/>
    <xf numFmtId="0" fontId="0" fillId="10" borderId="36" xfId="0" applyFill="1" applyBorder="1"/>
    <xf numFmtId="0" fontId="38" fillId="0" borderId="40" xfId="0" applyFont="1" applyBorder="1" applyAlignment="1">
      <alignment horizontal="center"/>
    </xf>
    <xf numFmtId="0" fontId="0" fillId="0" borderId="37" xfId="0" applyBorder="1"/>
    <xf numFmtId="0" fontId="46" fillId="0" borderId="38" xfId="0" applyFont="1" applyBorder="1"/>
    <xf numFmtId="0" fontId="38" fillId="0" borderId="38" xfId="0" applyFont="1" applyBorder="1"/>
    <xf numFmtId="0" fontId="38" fillId="7" borderId="0" xfId="0" applyFont="1" applyFill="1"/>
    <xf numFmtId="0" fontId="45" fillId="0" borderId="38" xfId="0" applyFont="1" applyBorder="1"/>
    <xf numFmtId="0" fontId="44" fillId="11" borderId="32" xfId="0" applyFont="1" applyFill="1" applyBorder="1"/>
    <xf numFmtId="0" fontId="0" fillId="11" borderId="33" xfId="0" applyFill="1" applyBorder="1"/>
    <xf numFmtId="0" fontId="0" fillId="11" borderId="33" xfId="0" applyFill="1" applyBorder="1" applyAlignment="1">
      <alignment horizontal="center"/>
    </xf>
    <xf numFmtId="0" fontId="0" fillId="11" borderId="34" xfId="0" applyFill="1" applyBorder="1"/>
    <xf numFmtId="0" fontId="0" fillId="7" borderId="62" xfId="0" applyFill="1" applyBorder="1"/>
    <xf numFmtId="0" fontId="0" fillId="0" borderId="115" xfId="0" applyBorder="1"/>
    <xf numFmtId="0" fontId="35" fillId="0" borderId="104" xfId="0" applyFont="1" applyBorder="1" applyAlignment="1">
      <alignment horizontal="center"/>
    </xf>
    <xf numFmtId="0" fontId="35" fillId="0" borderId="107" xfId="0" applyFont="1" applyBorder="1" applyAlignment="1">
      <alignment horizontal="center"/>
    </xf>
    <xf numFmtId="0" fontId="0" fillId="0" borderId="120" xfId="0" applyBorder="1"/>
    <xf numFmtId="0" fontId="50" fillId="16" borderId="121" xfId="0" applyFont="1" applyFill="1" applyBorder="1" applyAlignment="1">
      <alignment horizontal="center" wrapText="1" readingOrder="1"/>
    </xf>
    <xf numFmtId="0" fontId="50" fillId="16" borderId="121" xfId="0" applyFont="1" applyFill="1" applyBorder="1" applyAlignment="1">
      <alignment horizontal="left" wrapText="1" readingOrder="1"/>
    </xf>
    <xf numFmtId="0" fontId="0" fillId="0" borderId="123" xfId="0" applyBorder="1"/>
    <xf numFmtId="0" fontId="35" fillId="0" borderId="108" xfId="0" applyFont="1" applyBorder="1" applyAlignment="1">
      <alignment horizontal="center"/>
    </xf>
    <xf numFmtId="0" fontId="0" fillId="0" borderId="124" xfId="0" applyBorder="1"/>
    <xf numFmtId="0" fontId="51" fillId="16" borderId="121" xfId="0" applyFont="1" applyFill="1" applyBorder="1" applyAlignment="1">
      <alignment horizontal="center" wrapText="1" readingOrder="1"/>
    </xf>
    <xf numFmtId="0" fontId="51" fillId="16" borderId="121" xfId="0" applyFont="1" applyFill="1" applyBorder="1" applyAlignment="1">
      <alignment horizontal="left" wrapText="1" readingOrder="1"/>
    </xf>
    <xf numFmtId="0" fontId="49" fillId="16" borderId="121" xfId="0" applyFont="1" applyFill="1" applyBorder="1" applyAlignment="1">
      <alignment horizontal="center" wrapText="1"/>
    </xf>
    <xf numFmtId="0" fontId="36" fillId="0" borderId="124" xfId="0" applyFont="1" applyBorder="1"/>
    <xf numFmtId="0" fontId="35" fillId="12" borderId="107" xfId="0" applyFont="1" applyFill="1" applyBorder="1" applyAlignment="1">
      <alignment horizontal="center"/>
    </xf>
    <xf numFmtId="0" fontId="49" fillId="0" borderId="0" xfId="0" applyFont="1"/>
    <xf numFmtId="0" fontId="35" fillId="0" borderId="113" xfId="0" applyFont="1" applyBorder="1" applyAlignment="1">
      <alignment horizontal="center"/>
    </xf>
    <xf numFmtId="0" fontId="56" fillId="11" borderId="32" xfId="0" applyFont="1" applyFill="1" applyBorder="1"/>
    <xf numFmtId="0" fontId="35" fillId="11" borderId="33" xfId="0" applyFont="1" applyFill="1" applyBorder="1" applyAlignment="1">
      <alignment horizontal="center"/>
    </xf>
    <xf numFmtId="0" fontId="40" fillId="9" borderId="35" xfId="0" applyFont="1" applyFill="1" applyBorder="1"/>
    <xf numFmtId="0" fontId="40" fillId="9" borderId="40" xfId="0" applyFont="1" applyFill="1" applyBorder="1" applyAlignment="1">
      <alignment horizontal="center"/>
    </xf>
    <xf numFmtId="0" fontId="40" fillId="9" borderId="37" xfId="0" applyFont="1" applyFill="1" applyBorder="1" applyAlignment="1">
      <alignment horizontal="center"/>
    </xf>
    <xf numFmtId="0" fontId="57" fillId="0" borderId="0" xfId="0" applyFont="1" applyAlignment="1">
      <alignment horizontal="left" vertical="center" readingOrder="1"/>
    </xf>
    <xf numFmtId="0" fontId="36" fillId="0" borderId="126" xfId="0" applyFont="1" applyBorder="1"/>
    <xf numFmtId="0" fontId="58" fillId="0" borderId="0" xfId="0" applyFont="1" applyAlignment="1">
      <alignment horizontal="left" vertical="center" readingOrder="1"/>
    </xf>
    <xf numFmtId="0" fontId="36" fillId="0" borderId="74" xfId="0" applyFont="1" applyBorder="1"/>
    <xf numFmtId="0" fontId="0" fillId="0" borderId="42" xfId="0" applyBorder="1"/>
    <xf numFmtId="0" fontId="50" fillId="17" borderId="121" xfId="0" applyFont="1" applyFill="1" applyBorder="1" applyAlignment="1">
      <alignment horizontal="center" wrapText="1" readingOrder="1"/>
    </xf>
    <xf numFmtId="0" fontId="49" fillId="17" borderId="121" xfId="0" applyFont="1" applyFill="1" applyBorder="1" applyAlignment="1">
      <alignment horizontal="center" wrapText="1"/>
    </xf>
    <xf numFmtId="0" fontId="0" fillId="0" borderId="127" xfId="0" applyBorder="1" applyAlignment="1">
      <alignment wrapText="1"/>
    </xf>
    <xf numFmtId="0" fontId="0" fillId="0" borderId="127" xfId="0" applyBorder="1"/>
    <xf numFmtId="0" fontId="35" fillId="0" borderId="127" xfId="0" applyFont="1" applyBorder="1" applyAlignment="1">
      <alignment horizontal="center"/>
    </xf>
    <xf numFmtId="0" fontId="18" fillId="0" borderId="127" xfId="0" applyFont="1" applyBorder="1"/>
    <xf numFmtId="0" fontId="5" fillId="6" borderId="16" xfId="0" applyFont="1" applyFill="1" applyBorder="1" applyAlignment="1">
      <alignment vertical="top"/>
    </xf>
    <xf numFmtId="0" fontId="0" fillId="0" borderId="128" xfId="0" applyBorder="1"/>
    <xf numFmtId="0" fontId="38" fillId="0" borderId="128" xfId="0" applyFont="1" applyBorder="1" applyAlignment="1">
      <alignment horizontal="center"/>
    </xf>
    <xf numFmtId="0" fontId="0" fillId="0" borderId="128" xfId="0" applyBorder="1" applyAlignment="1">
      <alignment wrapText="1"/>
    </xf>
    <xf numFmtId="0" fontId="35" fillId="0" borderId="128" xfId="0" applyFont="1" applyBorder="1" applyAlignment="1">
      <alignment horizontal="center"/>
    </xf>
    <xf numFmtId="0" fontId="51" fillId="16" borderId="121" xfId="0" applyFont="1" applyFill="1" applyBorder="1" applyAlignment="1">
      <alignment wrapText="1" readingOrder="1"/>
    </xf>
    <xf numFmtId="0" fontId="50" fillId="16" borderId="121" xfId="0" applyFont="1" applyFill="1" applyBorder="1" applyAlignment="1">
      <alignment wrapText="1" readingOrder="1"/>
    </xf>
    <xf numFmtId="0" fontId="35" fillId="12" borderId="128" xfId="0" applyFont="1" applyFill="1" applyBorder="1" applyAlignment="1">
      <alignment horizontal="center"/>
    </xf>
    <xf numFmtId="0" fontId="0" fillId="0" borderId="50" xfId="0" applyBorder="1" applyAlignment="1">
      <alignment horizontal="center"/>
    </xf>
    <xf numFmtId="0" fontId="0" fillId="0" borderId="132" xfId="0" applyBorder="1"/>
    <xf numFmtId="0" fontId="35" fillId="0" borderId="111" xfId="0" applyFont="1" applyBorder="1" applyAlignment="1">
      <alignment horizontal="center"/>
    </xf>
    <xf numFmtId="0" fontId="36" fillId="0" borderId="133" xfId="0" applyFont="1" applyBorder="1"/>
    <xf numFmtId="0" fontId="0" fillId="0" borderId="134" xfId="0" applyBorder="1"/>
    <xf numFmtId="0" fontId="0" fillId="0" borderId="134" xfId="0" applyBorder="1" applyAlignment="1">
      <alignment horizontal="center"/>
    </xf>
    <xf numFmtId="0" fontId="38" fillId="0" borderId="127" xfId="0" applyFont="1" applyBorder="1" applyAlignment="1">
      <alignment horizontal="center"/>
    </xf>
    <xf numFmtId="0" fontId="45" fillId="0" borderId="74" xfId="0" applyFont="1" applyBorder="1"/>
    <xf numFmtId="0" fontId="49" fillId="16" borderId="119" xfId="0" applyFont="1" applyFill="1" applyBorder="1" applyAlignment="1">
      <alignment wrapText="1"/>
    </xf>
    <xf numFmtId="0" fontId="49" fillId="16" borderId="122" xfId="0" applyFont="1" applyFill="1" applyBorder="1" applyAlignment="1">
      <alignment wrapText="1"/>
    </xf>
    <xf numFmtId="0" fontId="51" fillId="16" borderId="118" xfId="0" applyFont="1" applyFill="1" applyBorder="1" applyAlignment="1">
      <alignment horizontal="center" wrapText="1" readingOrder="1"/>
    </xf>
    <xf numFmtId="0" fontId="0" fillId="0" borderId="110" xfId="0" applyBorder="1" applyAlignment="1">
      <alignment wrapText="1"/>
    </xf>
    <xf numFmtId="0" fontId="61" fillId="16" borderId="121" xfId="0" applyFont="1" applyFill="1" applyBorder="1" applyAlignment="1">
      <alignment horizontal="center" wrapText="1" readingOrder="1"/>
    </xf>
    <xf numFmtId="0" fontId="61" fillId="16" borderId="121" xfId="0" applyFont="1" applyFill="1" applyBorder="1" applyAlignment="1">
      <alignment wrapText="1" readingOrder="1"/>
    </xf>
    <xf numFmtId="0" fontId="5" fillId="6" borderId="3" xfId="0" applyFont="1" applyFill="1" applyBorder="1" applyAlignment="1">
      <alignment horizontal="center" vertical="top"/>
    </xf>
    <xf numFmtId="0" fontId="5" fillId="6" borderId="20" xfId="0" applyFont="1" applyFill="1" applyBorder="1" applyAlignment="1">
      <alignment horizontal="center" vertical="top"/>
    </xf>
    <xf numFmtId="0" fontId="13" fillId="0" borderId="0" xfId="0" applyFont="1" applyAlignment="1">
      <alignment horizontal="left" vertical="top" wrapText="1"/>
    </xf>
    <xf numFmtId="0" fontId="5" fillId="0" borderId="135" xfId="0" applyFont="1" applyBorder="1" applyAlignment="1">
      <alignment horizontal="left" vertical="top"/>
    </xf>
    <xf numFmtId="0" fontId="5" fillId="0" borderId="0" xfId="0" applyFont="1" applyAlignment="1">
      <alignment horizontal="left" vertical="top"/>
    </xf>
    <xf numFmtId="0" fontId="5" fillId="0" borderId="136" xfId="0" applyFont="1" applyBorder="1" applyAlignment="1">
      <alignment horizontal="left" vertical="top"/>
    </xf>
    <xf numFmtId="0" fontId="5" fillId="0" borderId="3" xfId="0" applyFont="1" applyBorder="1" applyAlignment="1">
      <alignment horizontal="center" vertical="top"/>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4" xfId="0" applyFont="1" applyBorder="1" applyAlignment="1">
      <alignment horizontal="left" vertical="top"/>
    </xf>
    <xf numFmtId="0" fontId="9" fillId="4" borderId="0" xfId="0" applyFont="1" applyFill="1" applyAlignment="1" applyProtection="1">
      <alignment horizontal="left"/>
      <protection locked="0"/>
    </xf>
    <xf numFmtId="0" fontId="0" fillId="4" borderId="0" xfId="0" applyFill="1"/>
    <xf numFmtId="0" fontId="5" fillId="18" borderId="21" xfId="0" applyFont="1" applyFill="1" applyBorder="1" applyAlignment="1">
      <alignment horizontal="left" vertical="top"/>
    </xf>
    <xf numFmtId="0" fontId="5" fillId="18" borderId="22" xfId="0" applyFont="1" applyFill="1" applyBorder="1" applyAlignment="1">
      <alignment horizontal="left" vertical="top"/>
    </xf>
    <xf numFmtId="0" fontId="5" fillId="18" borderId="19" xfId="0" applyFont="1" applyFill="1" applyBorder="1" applyAlignment="1">
      <alignment horizontal="left" vertical="top"/>
    </xf>
    <xf numFmtId="0" fontId="5" fillId="18" borderId="123" xfId="0" applyFont="1" applyFill="1" applyBorder="1" applyAlignment="1">
      <alignment horizontal="left" vertical="top"/>
    </xf>
    <xf numFmtId="0" fontId="5" fillId="18" borderId="108" xfId="0" applyFont="1" applyFill="1" applyBorder="1" applyAlignment="1">
      <alignment horizontal="left" vertical="top"/>
    </xf>
    <xf numFmtId="0" fontId="5" fillId="18" borderId="124" xfId="0" applyFont="1" applyFill="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41" fillId="8" borderId="32" xfId="0" applyFont="1" applyFill="1" applyBorder="1" applyAlignment="1">
      <alignment horizontal="left"/>
    </xf>
    <xf numFmtId="0" fontId="41" fillId="8" borderId="33" xfId="0" applyFont="1" applyFill="1" applyBorder="1" applyAlignment="1">
      <alignment horizontal="left"/>
    </xf>
    <xf numFmtId="0" fontId="41" fillId="8" borderId="34" xfId="0" applyFont="1" applyFill="1" applyBorder="1" applyAlignment="1">
      <alignment horizontal="left"/>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42" fillId="0" borderId="32" xfId="0" applyFont="1" applyBorder="1" applyAlignment="1">
      <alignment horizontal="left" wrapText="1"/>
    </xf>
    <xf numFmtId="0" fontId="42" fillId="0" borderId="33" xfId="0" applyFont="1" applyBorder="1" applyAlignment="1">
      <alignment horizontal="left" wrapText="1"/>
    </xf>
    <xf numFmtId="0" fontId="42" fillId="0" borderId="34" xfId="0" applyFont="1" applyBorder="1" applyAlignment="1">
      <alignment horizontal="left" wrapText="1"/>
    </xf>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48" fillId="16" borderId="116" xfId="0" applyFont="1" applyFill="1" applyBorder="1" applyAlignment="1">
      <alignment horizontal="center" wrapText="1" readingOrder="1"/>
    </xf>
    <xf numFmtId="0" fontId="48" fillId="16" borderId="117" xfId="0" applyFont="1" applyFill="1" applyBorder="1" applyAlignment="1">
      <alignment horizontal="center" wrapText="1" readingOrder="1"/>
    </xf>
    <xf numFmtId="0" fontId="48" fillId="16" borderId="118" xfId="0" applyFont="1" applyFill="1" applyBorder="1" applyAlignment="1">
      <alignment horizontal="center" wrapText="1" readingOrder="1"/>
    </xf>
    <xf numFmtId="0" fontId="48" fillId="19" borderId="116" xfId="0" applyFont="1" applyFill="1" applyBorder="1" applyAlignment="1">
      <alignment horizontal="center" vertical="center" wrapText="1" readingOrder="1"/>
    </xf>
    <xf numFmtId="0" fontId="48" fillId="19" borderId="117" xfId="0" applyFont="1" applyFill="1" applyBorder="1" applyAlignment="1">
      <alignment horizontal="center" vertical="center" wrapText="1" readingOrder="1"/>
    </xf>
    <xf numFmtId="0" fontId="48" fillId="19" borderId="129" xfId="0" applyFont="1" applyFill="1" applyBorder="1" applyAlignment="1">
      <alignment horizontal="center" vertical="center" wrapText="1" readingOrder="1"/>
    </xf>
    <xf numFmtId="0" fontId="0" fillId="0" borderId="130" xfId="0" applyBorder="1" applyAlignment="1">
      <alignment horizontal="center"/>
    </xf>
    <xf numFmtId="0" fontId="0" fillId="0" borderId="131" xfId="0" applyBorder="1" applyAlignment="1">
      <alignment horizontal="center"/>
    </xf>
    <xf numFmtId="0" fontId="45" fillId="0" borderId="55" xfId="0" applyFont="1" applyBorder="1" applyAlignment="1">
      <alignment horizontal="left"/>
    </xf>
    <xf numFmtId="0" fontId="45" fillId="0" borderId="114" xfId="0" applyFont="1" applyBorder="1" applyAlignment="1">
      <alignment horizontal="left"/>
    </xf>
    <xf numFmtId="0" fontId="45" fillId="0" borderId="56" xfId="0" applyFont="1" applyBorder="1" applyAlignment="1">
      <alignment horizontal="left"/>
    </xf>
    <xf numFmtId="0" fontId="45" fillId="0" borderId="115" xfId="0" applyFont="1" applyBorder="1" applyAlignment="1">
      <alignment horizontal="left"/>
    </xf>
    <xf numFmtId="0" fontId="44" fillId="0" borderId="32" xfId="0" applyFont="1" applyBorder="1" applyAlignment="1">
      <alignment horizontal="center"/>
    </xf>
    <xf numFmtId="0" fontId="44" fillId="0" borderId="33" xfId="0" applyFont="1" applyBorder="1" applyAlignment="1">
      <alignment horizontal="center"/>
    </xf>
    <xf numFmtId="0" fontId="18" fillId="0" borderId="32" xfId="0" applyFont="1" applyBorder="1" applyAlignment="1">
      <alignment horizontal="left"/>
    </xf>
    <xf numFmtId="0" fontId="18" fillId="0" borderId="33" xfId="0" applyFont="1" applyBorder="1" applyAlignment="1">
      <alignment horizontal="left"/>
    </xf>
    <xf numFmtId="0" fontId="18" fillId="0" borderId="34" xfId="0" applyFont="1" applyBorder="1" applyAlignment="1">
      <alignment horizontal="left"/>
    </xf>
    <xf numFmtId="0" fontId="54" fillId="0" borderId="0" xfId="0" applyFont="1" applyAlignment="1">
      <alignment horizontal="center"/>
    </xf>
    <xf numFmtId="0" fontId="0" fillId="0" borderId="71" xfId="0" applyBorder="1" applyAlignment="1">
      <alignment horizontal="center"/>
    </xf>
    <xf numFmtId="0" fontId="0" fillId="0" borderId="72" xfId="0" applyBorder="1" applyAlignment="1">
      <alignment horizontal="center"/>
    </xf>
    <xf numFmtId="0" fontId="49" fillId="16" borderId="119" xfId="0" applyFont="1" applyFill="1" applyBorder="1" applyAlignment="1">
      <alignment horizontal="center" wrapText="1"/>
    </xf>
    <xf numFmtId="0" fontId="49" fillId="16" borderId="122" xfId="0" applyFont="1" applyFill="1" applyBorder="1" applyAlignment="1">
      <alignment horizontal="center" wrapText="1"/>
    </xf>
    <xf numFmtId="0" fontId="49" fillId="16" borderId="125" xfId="0" applyFont="1" applyFill="1" applyBorder="1" applyAlignment="1">
      <alignment horizontal="center" wrapText="1"/>
    </xf>
    <xf numFmtId="49" fontId="2" fillId="0" borderId="91" xfId="0" applyNumberFormat="1" applyFont="1" applyBorder="1" applyAlignment="1">
      <alignment horizontal="center"/>
    </xf>
    <xf numFmtId="49" fontId="2" fillId="0" borderId="92" xfId="0" applyNumberFormat="1" applyFont="1" applyBorder="1" applyAlignment="1">
      <alignment horizontal="center"/>
    </xf>
    <xf numFmtId="49" fontId="0" fillId="0" borderId="93" xfId="0" applyNumberFormat="1" applyBorder="1" applyAlignment="1">
      <alignment horizontal="center"/>
    </xf>
    <xf numFmtId="49" fontId="0" fillId="0" borderId="16" xfId="0" applyNumberFormat="1" applyBorder="1" applyAlignment="1">
      <alignment horizontal="center"/>
    </xf>
    <xf numFmtId="0" fontId="38" fillId="0" borderId="16" xfId="0" applyFont="1" applyBorder="1" applyAlignment="1">
      <alignment horizontal="center"/>
    </xf>
    <xf numFmtId="0" fontId="38" fillId="14" borderId="93" xfId="0" applyFont="1" applyFill="1" applyBorder="1" applyAlignment="1">
      <alignment horizontal="center"/>
    </xf>
    <xf numFmtId="0" fontId="38" fillId="14" borderId="16" xfId="0" applyFont="1" applyFill="1" applyBorder="1" applyAlignment="1">
      <alignment horizontal="center"/>
    </xf>
    <xf numFmtId="49" fontId="0" fillId="14" borderId="16" xfId="0" applyNumberFormat="1" applyFill="1" applyBorder="1" applyAlignment="1">
      <alignment horizontal="center"/>
    </xf>
    <xf numFmtId="0" fontId="27" fillId="8" borderId="32" xfId="0" applyFont="1" applyFill="1" applyBorder="1" applyAlignment="1">
      <alignment horizontal="left"/>
    </xf>
    <xf numFmtId="0" fontId="27" fillId="8" borderId="33" xfId="0" applyFont="1" applyFill="1" applyBorder="1" applyAlignment="1">
      <alignment horizontal="left"/>
    </xf>
    <xf numFmtId="0" fontId="27" fillId="8" borderId="34" xfId="0" applyFont="1" applyFill="1" applyBorder="1" applyAlignment="1">
      <alignment horizontal="left"/>
    </xf>
    <xf numFmtId="0" fontId="25" fillId="0" borderId="35" xfId="0" applyFont="1" applyBorder="1" applyAlignment="1">
      <alignment horizontal="center"/>
    </xf>
    <xf numFmtId="0" fontId="25" fillId="0" borderId="36" xfId="0" applyFont="1" applyBorder="1" applyAlignment="1">
      <alignment horizontal="center"/>
    </xf>
    <xf numFmtId="0" fontId="25" fillId="0" borderId="37" xfId="0" applyFont="1" applyBorder="1" applyAlignment="1">
      <alignment horizontal="center"/>
    </xf>
    <xf numFmtId="0" fontId="28" fillId="0" borderId="32" xfId="0" applyFont="1" applyBorder="1" applyAlignment="1">
      <alignment horizontal="left" wrapText="1"/>
    </xf>
    <xf numFmtId="0" fontId="28" fillId="0" borderId="33" xfId="0" applyFont="1" applyBorder="1" applyAlignment="1">
      <alignment horizontal="left" wrapText="1"/>
    </xf>
    <xf numFmtId="0" fontId="28" fillId="0" borderId="34" xfId="0" applyFont="1" applyBorder="1" applyAlignment="1">
      <alignment horizontal="left" wrapText="1"/>
    </xf>
    <xf numFmtId="0" fontId="25" fillId="0" borderId="51" xfId="0" applyFont="1" applyBorder="1" applyAlignment="1">
      <alignment horizontal="center"/>
    </xf>
    <xf numFmtId="0" fontId="25" fillId="0" borderId="52" xfId="0" applyFont="1" applyBorder="1" applyAlignment="1">
      <alignment horizontal="center"/>
    </xf>
    <xf numFmtId="0" fontId="25" fillId="0" borderId="53" xfId="0" applyFont="1" applyBorder="1" applyAlignment="1">
      <alignment horizontal="center"/>
    </xf>
    <xf numFmtId="0" fontId="25" fillId="0" borderId="71" xfId="0" applyFont="1" applyBorder="1" applyAlignment="1">
      <alignment horizontal="center"/>
    </xf>
    <xf numFmtId="0" fontId="25" fillId="0" borderId="33" xfId="0" applyFont="1" applyBorder="1" applyAlignment="1">
      <alignment horizontal="center"/>
    </xf>
    <xf numFmtId="0" fontId="25" fillId="0" borderId="72" xfId="0" applyFont="1" applyBorder="1" applyAlignment="1">
      <alignment horizontal="center"/>
    </xf>
    <xf numFmtId="0" fontId="25" fillId="0" borderId="32" xfId="0" applyFont="1" applyBorder="1" applyAlignment="1">
      <alignment horizontal="center"/>
    </xf>
    <xf numFmtId="0" fontId="25" fillId="0" borderId="34" xfId="0" applyFont="1" applyBorder="1" applyAlignment="1">
      <alignment horizontal="center"/>
    </xf>
    <xf numFmtId="0" fontId="32" fillId="0" borderId="55" xfId="0" applyFont="1" applyBorder="1" applyAlignment="1">
      <alignment horizontal="left"/>
    </xf>
    <xf numFmtId="0" fontId="32" fillId="0" borderId="79" xfId="0" applyFont="1" applyBorder="1" applyAlignment="1">
      <alignment horizontal="left"/>
    </xf>
    <xf numFmtId="0" fontId="32" fillId="0" borderId="56" xfId="0" applyFont="1" applyBorder="1" applyAlignment="1">
      <alignment horizontal="left"/>
    </xf>
    <xf numFmtId="0" fontId="32" fillId="0" borderId="57" xfId="0" applyFont="1" applyBorder="1" applyAlignment="1">
      <alignment horizontal="left"/>
    </xf>
    <xf numFmtId="0" fontId="30" fillId="0" borderId="32" xfId="0" applyFont="1" applyBorder="1" applyAlignment="1">
      <alignment horizontal="center"/>
    </xf>
    <xf numFmtId="0" fontId="30" fillId="0" borderId="34" xfId="0" applyFont="1" applyBorder="1" applyAlignment="1">
      <alignment horizontal="center"/>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8">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2000249</xdr:colOff>
      <xdr:row>148</xdr:row>
      <xdr:rowOff>142875</xdr:rowOff>
    </xdr:from>
    <xdr:to>
      <xdr:col>0</xdr:col>
      <xdr:colOff>2171700</xdr:colOff>
      <xdr:row>154</xdr:row>
      <xdr:rowOff>152400</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4222075"/>
          <a:ext cx="171451" cy="981075"/>
        </a:xfrm>
        <a:prstGeom prst="leftBrace">
          <a:avLst>
            <a:gd name="adj1" fmla="val 55093"/>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ECE/Office/Degree%20Info/2024-25%20Degree%20Planning%20Spreadsheets/CE_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Eng"/>
      <sheetName val="Course Units"/>
      <sheetName val="Course Summ 24-25"/>
    </sheetNames>
    <definedNames>
      <definedName name="F873.5B133" sheetId="2"/>
    </defined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Eng"/>
      <sheetName val="Course Units"/>
      <sheetName val="Course Summ 24-25"/>
    </sheetNames>
    <definedNames>
      <definedName name="F873.5B133" sheetId="2"/>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Q156"/>
  <sheetViews>
    <sheetView tabSelected="1" zoomScaleNormal="100" zoomScalePageLayoutView="13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hidden="1" customWidth="1"/>
    <col min="16" max="16" width="6.85546875" bestFit="1" customWidth="1"/>
    <col min="17" max="17" width="6.140625" style="63" bestFit="1" customWidth="1"/>
    <col min="18" max="18" width="9.140625" customWidth="1"/>
  </cols>
  <sheetData>
    <row r="3" spans="1:13" x14ac:dyDescent="0.2">
      <c r="H3" s="394" t="s">
        <v>378</v>
      </c>
      <c r="I3" s="394"/>
      <c r="J3" s="394"/>
      <c r="K3" s="394"/>
      <c r="L3" s="394"/>
      <c r="M3" s="394"/>
    </row>
    <row r="4" spans="1:13" x14ac:dyDescent="0.2">
      <c r="H4" s="394"/>
      <c r="I4" s="394"/>
      <c r="J4" s="394"/>
      <c r="K4" s="394"/>
      <c r="L4" s="394"/>
      <c r="M4" s="394"/>
    </row>
    <row r="5" spans="1:13" x14ac:dyDescent="0.2">
      <c r="B5" s="30" t="s">
        <v>38</v>
      </c>
      <c r="H5" s="394"/>
      <c r="I5" s="394"/>
      <c r="J5" s="394"/>
      <c r="K5" s="394"/>
      <c r="L5" s="394"/>
      <c r="M5" s="394"/>
    </row>
    <row r="6" spans="1:13" x14ac:dyDescent="0.2">
      <c r="B6" s="30" t="s">
        <v>39</v>
      </c>
      <c r="H6" s="394"/>
      <c r="I6" s="394"/>
      <c r="J6" s="394"/>
      <c r="K6" s="394"/>
      <c r="L6" s="394"/>
      <c r="M6" s="394"/>
    </row>
    <row r="7" spans="1:13" x14ac:dyDescent="0.2">
      <c r="B7" s="31"/>
      <c r="H7" s="394"/>
      <c r="I7" s="394"/>
      <c r="J7" s="394"/>
      <c r="K7" s="394"/>
      <c r="L7" s="394"/>
      <c r="M7" s="394"/>
    </row>
    <row r="8" spans="1:13" x14ac:dyDescent="0.2">
      <c r="B8" s="30" t="s">
        <v>40</v>
      </c>
      <c r="H8" s="394"/>
      <c r="I8" s="394"/>
      <c r="J8" s="394"/>
      <c r="K8" s="394"/>
      <c r="L8" s="394"/>
      <c r="M8" s="394"/>
    </row>
    <row r="9" spans="1:13" x14ac:dyDescent="0.2">
      <c r="B9" s="75" t="s">
        <v>93</v>
      </c>
      <c r="C9" s="76"/>
      <c r="D9" s="76"/>
      <c r="E9" s="76"/>
      <c r="F9" s="77"/>
      <c r="H9" s="394"/>
      <c r="I9" s="394"/>
      <c r="J9" s="394"/>
      <c r="K9" s="394"/>
      <c r="L9" s="394"/>
      <c r="M9" s="394"/>
    </row>
    <row r="10" spans="1:13" x14ac:dyDescent="0.2">
      <c r="A10" s="2"/>
      <c r="F10" s="53"/>
      <c r="H10" s="394"/>
      <c r="I10" s="394"/>
      <c r="J10" s="394"/>
      <c r="K10" s="394"/>
      <c r="L10" s="394"/>
      <c r="M10" s="394"/>
    </row>
    <row r="11" spans="1:13" x14ac:dyDescent="0.2">
      <c r="A11" s="69" t="s">
        <v>41</v>
      </c>
      <c r="B11" s="402" t="s">
        <v>88</v>
      </c>
      <c r="C11" s="403"/>
      <c r="D11" s="403"/>
      <c r="E11" s="403"/>
      <c r="F11" s="403"/>
      <c r="H11" s="394"/>
      <c r="I11" s="394"/>
      <c r="J11" s="394"/>
      <c r="K11" s="394"/>
      <c r="L11" s="394"/>
      <c r="M11" s="394"/>
    </row>
    <row r="12" spans="1:13" x14ac:dyDescent="0.2">
      <c r="A12" s="69" t="s">
        <v>87</v>
      </c>
      <c r="B12" s="402" t="s">
        <v>89</v>
      </c>
      <c r="C12" s="403"/>
      <c r="D12" s="403"/>
      <c r="E12" s="403"/>
      <c r="F12" s="403"/>
      <c r="H12" s="394"/>
      <c r="I12" s="394"/>
      <c r="J12" s="394"/>
      <c r="K12" s="394"/>
      <c r="L12" s="394"/>
      <c r="M12" s="394"/>
    </row>
    <row r="13" spans="1:13" x14ac:dyDescent="0.2">
      <c r="A13" s="2"/>
    </row>
    <row r="14" spans="1:13" x14ac:dyDescent="0.2">
      <c r="A14" t="s">
        <v>42</v>
      </c>
    </row>
    <row r="15" spans="1:13" x14ac:dyDescent="0.2">
      <c r="A15" t="s">
        <v>43</v>
      </c>
    </row>
    <row r="16" spans="1:13" x14ac:dyDescent="0.2">
      <c r="A16" t="s">
        <v>44</v>
      </c>
    </row>
    <row r="19" spans="1:13" x14ac:dyDescent="0.2">
      <c r="A19" s="3" t="s">
        <v>0</v>
      </c>
      <c r="B19" s="4"/>
    </row>
    <row r="20" spans="1:13" x14ac:dyDescent="0.2">
      <c r="B20" s="1" t="s">
        <v>1</v>
      </c>
      <c r="C20" s="1" t="s">
        <v>2</v>
      </c>
      <c r="D20" s="1" t="s">
        <v>3</v>
      </c>
      <c r="E20" s="1" t="s">
        <v>4</v>
      </c>
      <c r="F20" s="1" t="s">
        <v>5</v>
      </c>
      <c r="G20" s="1" t="s">
        <v>90</v>
      </c>
      <c r="H20" s="1" t="s">
        <v>7</v>
      </c>
      <c r="I20" s="1" t="s">
        <v>91</v>
      </c>
      <c r="J20" s="1" t="s">
        <v>9</v>
      </c>
      <c r="K20" s="1" t="s">
        <v>10</v>
      </c>
      <c r="L20" s="1" t="s">
        <v>11</v>
      </c>
      <c r="M20" s="1" t="s">
        <v>12</v>
      </c>
    </row>
    <row r="21" spans="1:13" x14ac:dyDescent="0.2">
      <c r="A21" s="5" t="str">
        <f>'Course Units'!A8</f>
        <v>APSC 100 Eng Practice I</v>
      </c>
      <c r="B21" s="52">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row>
    <row r="22" spans="1:13" x14ac:dyDescent="0.2">
      <c r="A22" s="5" t="str">
        <f>'Course Units'!A9</f>
        <v>APSC 111 Physics I</v>
      </c>
      <c r="B22" s="52">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row>
    <row r="23" spans="1:13" x14ac:dyDescent="0.2">
      <c r="A23" s="5" t="str">
        <f>'Course Units'!A10</f>
        <v>APSC 112 Physics II</v>
      </c>
      <c r="B23" s="52">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row>
    <row r="24" spans="1:13" x14ac:dyDescent="0.2">
      <c r="A24" s="5" t="str">
        <f>'Course Units'!A11</f>
        <v>APSC 131 Chemistry and Materials</v>
      </c>
      <c r="B24" s="52">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row>
    <row r="25" spans="1:13" x14ac:dyDescent="0.2">
      <c r="A25" s="5" t="str">
        <f>'Course Units'!A12</f>
        <v>APSC 132 Chemistry and its Applic.</v>
      </c>
      <c r="B25" s="52">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row>
    <row r="26" spans="1:13" x14ac:dyDescent="0.2">
      <c r="A26" s="89" t="str">
        <f>'Course Units'!A13</f>
        <v>APSC 143 Intro to Comp. Progr.</v>
      </c>
      <c r="B26" s="52">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row>
    <row r="27" spans="1:13" x14ac:dyDescent="0.2">
      <c r="A27" s="5" t="str">
        <f>'Course Units'!A14</f>
        <v>APSC 151 Eng. Geology &amp; the Biosphere</v>
      </c>
      <c r="B27" s="52">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row>
    <row r="28" spans="1:13" x14ac:dyDescent="0.2">
      <c r="A28" s="5" t="str">
        <f>'Course Units'!A15</f>
        <v>APSC 162 Eng. Graphics</v>
      </c>
      <c r="B28" s="52">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row>
    <row r="29" spans="1:13" x14ac:dyDescent="0.2">
      <c r="A29" s="5" t="str">
        <f>'Course Units'!A16</f>
        <v>APSC 171 Calculus I</v>
      </c>
      <c r="B29" s="52">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row>
    <row r="30" spans="1:13" x14ac:dyDescent="0.2">
      <c r="A30" s="5" t="str">
        <f>'Course Units'!A17</f>
        <v>APSC 172 Calculus II</v>
      </c>
      <c r="B30" s="52">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row>
    <row r="31" spans="1:13" x14ac:dyDescent="0.2">
      <c r="A31" s="5" t="str">
        <f>'Course Units'!A18</f>
        <v>APSC 174 Intro to Linear Algebra</v>
      </c>
      <c r="B31" s="52">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row>
    <row r="32" spans="1:13" ht="13.5" thickBot="1" x14ac:dyDescent="0.25">
      <c r="A32" s="15" t="str">
        <f>'Course Units'!A19</f>
        <v>APSC 182 Applied Eng. Mechanics</v>
      </c>
      <c r="B32" s="52">
        <v>0</v>
      </c>
      <c r="C32" s="16">
        <f>$B32*'Course Units'!B19</f>
        <v>0</v>
      </c>
      <c r="D32" s="16">
        <f>$B32*'Course Units'!C19</f>
        <v>0</v>
      </c>
      <c r="E32" s="16">
        <f>$B32*'Course Units'!D19</f>
        <v>0</v>
      </c>
      <c r="F32" s="16">
        <f>$B32*'Course Units'!F19</f>
        <v>0</v>
      </c>
      <c r="G32" s="16">
        <f>$B32*'Course Units'!G19</f>
        <v>0</v>
      </c>
      <c r="H32" s="16">
        <f>$B32*'Course Units'!H19</f>
        <v>0</v>
      </c>
      <c r="I32" s="16">
        <f>$B32*'Course Units'!I19</f>
        <v>0</v>
      </c>
      <c r="J32" s="16">
        <f>$B32*'Course Units'!J19</f>
        <v>0</v>
      </c>
      <c r="K32" s="16">
        <f>$B32*'Course Units'!K19</f>
        <v>0</v>
      </c>
      <c r="L32" s="16">
        <f>$B32*'Course Units'!L19</f>
        <v>0</v>
      </c>
      <c r="M32" s="16">
        <f>$B32*'Course Units'!M19</f>
        <v>0</v>
      </c>
    </row>
    <row r="33" spans="1:13" ht="13.5" thickTop="1" x14ac:dyDescent="0.2">
      <c r="A33" s="7" t="s">
        <v>16</v>
      </c>
      <c r="B33" s="8"/>
      <c r="C33" s="9">
        <f>+SUM(C21:C32)</f>
        <v>0</v>
      </c>
      <c r="D33" s="9">
        <f>+SUM(D21:D32)</f>
        <v>0</v>
      </c>
      <c r="E33" s="9">
        <f>+SUM(E21:E32)</f>
        <v>0</v>
      </c>
      <c r="F33" s="9">
        <f>+SUM(F21:F32)</f>
        <v>0</v>
      </c>
      <c r="G33" s="9">
        <f>+SUM(H33:I33)</f>
        <v>0</v>
      </c>
      <c r="H33" s="9">
        <f>+SUM(H21:H32)</f>
        <v>0</v>
      </c>
      <c r="I33" s="9">
        <f>+SUM(I21:I32)</f>
        <v>0</v>
      </c>
      <c r="J33" s="9">
        <f>+SUM(J21:J32)</f>
        <v>0</v>
      </c>
      <c r="K33" s="9">
        <f>+SUM(K21:K32)</f>
        <v>0</v>
      </c>
      <c r="L33" s="9">
        <f>+SUM(L21:L32)</f>
        <v>0</v>
      </c>
      <c r="M33" s="9">
        <f>+SUM(K33:L33)</f>
        <v>0</v>
      </c>
    </row>
    <row r="34" spans="1:13" x14ac:dyDescent="0.2">
      <c r="A34" s="11"/>
      <c r="B34" s="12"/>
      <c r="C34" s="1"/>
      <c r="D34" s="1"/>
      <c r="E34" s="1"/>
      <c r="F34" s="1"/>
      <c r="G34" s="1"/>
      <c r="H34" s="1"/>
      <c r="I34" s="1"/>
      <c r="J34" s="1"/>
      <c r="K34" s="1"/>
      <c r="L34" s="1"/>
    </row>
    <row r="35" spans="1:13" x14ac:dyDescent="0.2">
      <c r="A35" s="13" t="s">
        <v>17</v>
      </c>
      <c r="B35" s="14"/>
      <c r="C35" s="1"/>
      <c r="D35" s="1"/>
      <c r="E35" s="1"/>
      <c r="F35" s="1"/>
      <c r="G35" s="1"/>
      <c r="H35" s="1"/>
      <c r="I35" s="1"/>
      <c r="J35" s="1"/>
      <c r="K35" s="1"/>
      <c r="L35" s="1"/>
    </row>
    <row r="36" spans="1:13" x14ac:dyDescent="0.2">
      <c r="B36" s="1" t="s">
        <v>1</v>
      </c>
      <c r="C36" s="1" t="s">
        <v>2</v>
      </c>
      <c r="D36" s="1" t="s">
        <v>3</v>
      </c>
      <c r="E36" s="1" t="s">
        <v>4</v>
      </c>
      <c r="F36" s="1" t="s">
        <v>5</v>
      </c>
      <c r="G36" s="1" t="s">
        <v>90</v>
      </c>
      <c r="H36" s="1" t="s">
        <v>7</v>
      </c>
      <c r="I36" s="1" t="s">
        <v>91</v>
      </c>
      <c r="J36" s="1" t="s">
        <v>9</v>
      </c>
      <c r="K36" s="1" t="s">
        <v>10</v>
      </c>
      <c r="L36" s="1" t="s">
        <v>11</v>
      </c>
      <c r="M36" s="1" t="s">
        <v>12</v>
      </c>
    </row>
    <row r="37" spans="1:13" x14ac:dyDescent="0.2">
      <c r="A37" s="5" t="str">
        <f>'Course Units'!A23</f>
        <v>COMM 201 Intro. to Bus. for Entrepreneurs</v>
      </c>
      <c r="B37" s="52">
        <v>0</v>
      </c>
      <c r="C37" s="65">
        <f>$B37*'Course Units'!B23</f>
        <v>0</v>
      </c>
      <c r="D37" s="65">
        <f>$B37*'Course Units'!C23</f>
        <v>0</v>
      </c>
      <c r="E37" s="65">
        <f>$B37*'Course Units'!D23</f>
        <v>0</v>
      </c>
      <c r="F37" s="65">
        <f>$B37*'Course Units'!F23</f>
        <v>0</v>
      </c>
      <c r="G37" s="65">
        <f>$B37*'Course Units'!G23</f>
        <v>0</v>
      </c>
      <c r="H37" s="65">
        <f>$B37*'Course Units'!H23</f>
        <v>0</v>
      </c>
      <c r="I37" s="65">
        <f>$B37*'Course Units'!I23</f>
        <v>0</v>
      </c>
      <c r="J37" s="65">
        <f>$B37*'Course Units'!J23</f>
        <v>0</v>
      </c>
      <c r="K37" s="65">
        <f>$B37*'Course Units'!K23</f>
        <v>0</v>
      </c>
      <c r="L37" s="65">
        <f>$B37*'Course Units'!L23</f>
        <v>0</v>
      </c>
      <c r="M37" s="65">
        <f>$B37*'Course Units'!M23</f>
        <v>0</v>
      </c>
    </row>
    <row r="38" spans="1:13" x14ac:dyDescent="0.2">
      <c r="A38" s="5" t="str">
        <f>'Course Units'!A24</f>
        <v>ELEC 221 Electric Circuits</v>
      </c>
      <c r="B38" s="52">
        <v>0</v>
      </c>
      <c r="C38" s="65">
        <f>$B38*'Course Units'!B24</f>
        <v>0</v>
      </c>
      <c r="D38" s="65">
        <f>$B38*'Course Units'!C24</f>
        <v>0</v>
      </c>
      <c r="E38" s="65">
        <f>$B38*'Course Units'!D24</f>
        <v>0</v>
      </c>
      <c r="F38" s="65">
        <f>$B38*'Course Units'!F24</f>
        <v>0</v>
      </c>
      <c r="G38" s="65">
        <f>$B38*'Course Units'!G24</f>
        <v>0</v>
      </c>
      <c r="H38" s="65">
        <f>$B38*'Course Units'!H24</f>
        <v>0</v>
      </c>
      <c r="I38" s="65">
        <f>$B38*'Course Units'!I24</f>
        <v>0</v>
      </c>
      <c r="J38" s="65">
        <f>$B38*'Course Units'!J24</f>
        <v>0</v>
      </c>
      <c r="K38" s="65">
        <f>$B38*'Course Units'!K24</f>
        <v>0</v>
      </c>
      <c r="L38" s="65">
        <f>$B38*'Course Units'!L24</f>
        <v>0</v>
      </c>
      <c r="M38" s="65">
        <f>$B38*'Course Units'!M24</f>
        <v>0</v>
      </c>
    </row>
    <row r="39" spans="1:13" x14ac:dyDescent="0.2">
      <c r="A39" s="5" t="str">
        <f>'Course Units'!A25</f>
        <v>ELEC 252 Electronics I</v>
      </c>
      <c r="B39" s="52">
        <v>0</v>
      </c>
      <c r="C39" s="65">
        <f>$B39*'Course Units'!B25</f>
        <v>0</v>
      </c>
      <c r="D39" s="65">
        <f>$B39*'Course Units'!C25</f>
        <v>0</v>
      </c>
      <c r="E39" s="65">
        <f>$B39*'Course Units'!D25</f>
        <v>0</v>
      </c>
      <c r="F39" s="65">
        <f>$B39*'Course Units'!F25</f>
        <v>0</v>
      </c>
      <c r="G39" s="65">
        <f>$B39*'Course Units'!G25</f>
        <v>0</v>
      </c>
      <c r="H39" s="65">
        <f>$B39*'Course Units'!H25</f>
        <v>0</v>
      </c>
      <c r="I39" s="65">
        <f>$B39*'Course Units'!I25</f>
        <v>0</v>
      </c>
      <c r="J39" s="65">
        <f>$B39*'Course Units'!J25</f>
        <v>0</v>
      </c>
      <c r="K39" s="65">
        <f>$B39*'Course Units'!K25</f>
        <v>0</v>
      </c>
      <c r="L39" s="65">
        <f>$B39*'Course Units'!L25</f>
        <v>0</v>
      </c>
      <c r="M39" s="65">
        <f>$B39*'Course Units'!M25</f>
        <v>0</v>
      </c>
    </row>
    <row r="40" spans="1:13" x14ac:dyDescent="0.2">
      <c r="A40" s="5" t="str">
        <f>'Course Units'!A26</f>
        <v>ELEC 270 Discrete Mathematics</v>
      </c>
      <c r="B40" s="52">
        <v>0</v>
      </c>
      <c r="C40" s="65">
        <f>$B40*'Course Units'!B26</f>
        <v>0</v>
      </c>
      <c r="D40" s="65">
        <f>$B40*'Course Units'!C26</f>
        <v>0</v>
      </c>
      <c r="E40" s="65">
        <f>$B40*'Course Units'!D26</f>
        <v>0</v>
      </c>
      <c r="F40" s="65">
        <f>$B40*'Course Units'!F26</f>
        <v>0</v>
      </c>
      <c r="G40" s="65">
        <f>$B40*'Course Units'!G26</f>
        <v>0</v>
      </c>
      <c r="H40" s="65">
        <f>$B40*'Course Units'!H26</f>
        <v>0</v>
      </c>
      <c r="I40" s="65">
        <f>$B40*'Course Units'!I26</f>
        <v>0</v>
      </c>
      <c r="J40" s="65">
        <f>$B40*'Course Units'!J26</f>
        <v>0</v>
      </c>
      <c r="K40" s="65">
        <f>$B40*'Course Units'!K26</f>
        <v>0</v>
      </c>
      <c r="L40" s="65">
        <f>$B40*'Course Units'!L26</f>
        <v>0</v>
      </c>
      <c r="M40" s="65">
        <f>$B40*'Course Units'!M26</f>
        <v>0</v>
      </c>
    </row>
    <row r="41" spans="1:13" x14ac:dyDescent="0.2">
      <c r="A41" s="5" t="str">
        <f>'Course Units'!A27</f>
        <v>ELEC 271 Digital Systems</v>
      </c>
      <c r="B41" s="52">
        <v>0</v>
      </c>
      <c r="C41" s="65">
        <f>$B41*'Course Units'!B27</f>
        <v>0</v>
      </c>
      <c r="D41" s="65">
        <f>$B41*'Course Units'!C27</f>
        <v>0</v>
      </c>
      <c r="E41" s="65">
        <f>$B41*'Course Units'!D27</f>
        <v>0</v>
      </c>
      <c r="F41" s="65">
        <f>$B41*'Course Units'!F27</f>
        <v>0</v>
      </c>
      <c r="G41" s="65">
        <f>$B41*'Course Units'!G27</f>
        <v>0</v>
      </c>
      <c r="H41" s="65">
        <f>$B41*'Course Units'!H27</f>
        <v>0</v>
      </c>
      <c r="I41" s="65">
        <f>$B41*'Course Units'!I27</f>
        <v>0</v>
      </c>
      <c r="J41" s="65">
        <f>$B41*'Course Units'!J27</f>
        <v>0</v>
      </c>
      <c r="K41" s="65">
        <f>$B41*'Course Units'!K27</f>
        <v>0</v>
      </c>
      <c r="L41" s="65">
        <f>$B41*'Course Units'!L27</f>
        <v>0</v>
      </c>
      <c r="M41" s="65">
        <f>$B41*'Course Units'!M27</f>
        <v>0</v>
      </c>
    </row>
    <row r="42" spans="1:13" x14ac:dyDescent="0.2">
      <c r="A42" s="5" t="str">
        <f>'Course Units'!A28</f>
        <v>ELEC 274 Computer Architecture</v>
      </c>
      <c r="B42" s="52">
        <v>0</v>
      </c>
      <c r="C42" s="65">
        <f>$B42*'Course Units'!B28</f>
        <v>0</v>
      </c>
      <c r="D42" s="65">
        <f>$B42*'Course Units'!C28</f>
        <v>0</v>
      </c>
      <c r="E42" s="65">
        <f>$B42*'Course Units'!D28</f>
        <v>0</v>
      </c>
      <c r="F42" s="65">
        <f>$B42*'Course Units'!F28</f>
        <v>0</v>
      </c>
      <c r="G42" s="65">
        <f>$B42*'Course Units'!G28</f>
        <v>0</v>
      </c>
      <c r="H42" s="65">
        <f>$B42*'Course Units'!H28</f>
        <v>0</v>
      </c>
      <c r="I42" s="65">
        <f>$B42*'Course Units'!I28</f>
        <v>0</v>
      </c>
      <c r="J42" s="65">
        <f>$B42*'Course Units'!J28</f>
        <v>0</v>
      </c>
      <c r="K42" s="65">
        <f>$B42*'Course Units'!K28</f>
        <v>0</v>
      </c>
      <c r="L42" s="65">
        <f>$B42*'Course Units'!L28</f>
        <v>0</v>
      </c>
      <c r="M42" s="65">
        <f>$B42*'Course Units'!M28</f>
        <v>0</v>
      </c>
    </row>
    <row r="43" spans="1:13" x14ac:dyDescent="0.2">
      <c r="A43" s="5" t="str">
        <f>'Course Units'!A29</f>
        <v>ELEC 278 Inf. Structures &amp; S/W Eng.</v>
      </c>
      <c r="B43" s="52">
        <v>0</v>
      </c>
      <c r="C43" s="65">
        <f>$B43*'Course Units'!B29</f>
        <v>0</v>
      </c>
      <c r="D43" s="65">
        <f>$B43*'Course Units'!C29</f>
        <v>0</v>
      </c>
      <c r="E43" s="65">
        <f>$B43*'Course Units'!D29</f>
        <v>0</v>
      </c>
      <c r="F43" s="65">
        <f>$B43*'Course Units'!F29</f>
        <v>0</v>
      </c>
      <c r="G43" s="65">
        <f>$B43*'Course Units'!G29</f>
        <v>0</v>
      </c>
      <c r="H43" s="65">
        <f>$B43*'Course Units'!H29</f>
        <v>0</v>
      </c>
      <c r="I43" s="65">
        <f>$B43*'Course Units'!I29</f>
        <v>0</v>
      </c>
      <c r="J43" s="65">
        <f>$B43*'Course Units'!J29</f>
        <v>0</v>
      </c>
      <c r="K43" s="65">
        <f>$B43*'Course Units'!K29</f>
        <v>0</v>
      </c>
      <c r="L43" s="65">
        <f>$B43*'Course Units'!L29</f>
        <v>0</v>
      </c>
      <c r="M43" s="65">
        <f>$B43*'Course Units'!M29</f>
        <v>0</v>
      </c>
    </row>
    <row r="44" spans="1:13" x14ac:dyDescent="0.2">
      <c r="A44" s="5" t="str">
        <f>'Course Units'!A32</f>
        <v>ELEC 279 Intro to Obj. Orient. Program.</v>
      </c>
      <c r="B44" s="52">
        <v>0</v>
      </c>
      <c r="C44" s="65">
        <f>$B44*'Course Units'!B32</f>
        <v>0</v>
      </c>
      <c r="D44" s="65">
        <f>$B44*'Course Units'!C32</f>
        <v>0</v>
      </c>
      <c r="E44" s="65">
        <f>$B44*'Course Units'!D32</f>
        <v>0</v>
      </c>
      <c r="F44" s="65">
        <f>$B44*'Course Units'!E32</f>
        <v>0</v>
      </c>
      <c r="G44" s="65">
        <f>$B44*'Course Units'!F32</f>
        <v>0</v>
      </c>
      <c r="H44" s="65">
        <f>$B44*'Course Units'!G32</f>
        <v>0</v>
      </c>
      <c r="I44" s="65">
        <f>$B44*'Course Units'!H32</f>
        <v>0</v>
      </c>
      <c r="J44" s="65">
        <f>$B44*'Course Units'!I32</f>
        <v>0</v>
      </c>
      <c r="K44" s="65">
        <f>$B44*'Course Units'!J32</f>
        <v>0</v>
      </c>
      <c r="L44" s="65">
        <f>$B44*'Course Units'!K32</f>
        <v>0</v>
      </c>
      <c r="M44" s="65">
        <f>$B44*'Course Units'!L32</f>
        <v>0</v>
      </c>
    </row>
    <row r="45" spans="1:13" x14ac:dyDescent="0.2">
      <c r="A45" s="5" t="str">
        <f>'Course Units'!A30</f>
        <v>ELEC 280 Fund. of Electromagnetics</v>
      </c>
      <c r="B45" s="52">
        <v>0</v>
      </c>
      <c r="C45" s="65">
        <f>$B45*'Course Units'!B30</f>
        <v>0</v>
      </c>
      <c r="D45" s="65">
        <f>$B45*'Course Units'!C30</f>
        <v>0</v>
      </c>
      <c r="E45" s="65">
        <f>$B45*'Course Units'!D30</f>
        <v>0</v>
      </c>
      <c r="F45" s="65">
        <f>$B45*'Course Units'!F30</f>
        <v>0</v>
      </c>
      <c r="G45" s="65">
        <f>$B45*'Course Units'!G30</f>
        <v>0</v>
      </c>
      <c r="H45" s="65">
        <f>$B45*'Course Units'!H30</f>
        <v>0</v>
      </c>
      <c r="I45" s="65">
        <f>$B45*'Course Units'!I30</f>
        <v>0</v>
      </c>
      <c r="J45" s="65">
        <f>$B45*'Course Units'!J30</f>
        <v>0</v>
      </c>
      <c r="K45" s="65">
        <f>$B45*'Course Units'!K30</f>
        <v>0</v>
      </c>
      <c r="L45" s="65">
        <f>$B45*'Course Units'!L30</f>
        <v>0</v>
      </c>
      <c r="M45" s="65">
        <f>$B45*'Course Units'!M30</f>
        <v>0</v>
      </c>
    </row>
    <row r="46" spans="1:13" x14ac:dyDescent="0.2">
      <c r="A46" s="5" t="str">
        <f>'Course Units'!A31</f>
        <v>ELEC 299 Autonomous Robot Project</v>
      </c>
      <c r="B46" s="52">
        <v>0</v>
      </c>
      <c r="C46" s="65">
        <f>$B46*'Course Units'!B31</f>
        <v>0</v>
      </c>
      <c r="D46" s="65">
        <f>$B46*'Course Units'!C31</f>
        <v>0</v>
      </c>
      <c r="E46" s="65">
        <f>$B46*'Course Units'!D31</f>
        <v>0</v>
      </c>
      <c r="F46" s="65">
        <f>$B46*'Course Units'!F31</f>
        <v>0</v>
      </c>
      <c r="G46" s="65">
        <f>$B46*'Course Units'!G31</f>
        <v>0</v>
      </c>
      <c r="H46" s="65">
        <f>$B46*'Course Units'!H31</f>
        <v>0</v>
      </c>
      <c r="I46" s="65">
        <f>$B46*'Course Units'!I31</f>
        <v>0</v>
      </c>
      <c r="J46" s="65">
        <f>$B46*'Course Units'!J31</f>
        <v>0</v>
      </c>
      <c r="K46" s="65">
        <f>$B46*'Course Units'!K31</f>
        <v>0</v>
      </c>
      <c r="L46" s="65">
        <f>$B46*'Course Units'!L31</f>
        <v>0</v>
      </c>
      <c r="M46" s="65">
        <f>$B46*'Course Units'!M31</f>
        <v>0</v>
      </c>
    </row>
    <row r="47" spans="1:13" x14ac:dyDescent="0.2">
      <c r="A47" s="5" t="str">
        <f>'Course Units'!A33</f>
        <v xml:space="preserve">MTHE 237 Diff. Eq. </v>
      </c>
      <c r="B47" s="52">
        <v>0</v>
      </c>
      <c r="C47" s="65">
        <f>$B47*'Course Units'!B33</f>
        <v>0</v>
      </c>
      <c r="D47" s="65">
        <f>$B47*'Course Units'!C33</f>
        <v>0</v>
      </c>
      <c r="E47" s="65">
        <f>$B47*'Course Units'!D33</f>
        <v>0</v>
      </c>
      <c r="F47" s="65">
        <f>$B47*'Course Units'!F33</f>
        <v>0</v>
      </c>
      <c r="G47" s="65">
        <f>$B47*'Course Units'!G33</f>
        <v>0</v>
      </c>
      <c r="H47" s="65">
        <f>$B47*'Course Units'!H33</f>
        <v>0</v>
      </c>
      <c r="I47" s="65">
        <f>$B47*'Course Units'!I33</f>
        <v>0</v>
      </c>
      <c r="J47" s="65">
        <f>$B47*'Course Units'!J33</f>
        <v>0</v>
      </c>
      <c r="K47" s="65">
        <f>$B47*'Course Units'!K33</f>
        <v>0</v>
      </c>
      <c r="L47" s="65">
        <f>$B47*'Course Units'!L33</f>
        <v>0</v>
      </c>
      <c r="M47" s="65">
        <f>$B47*'Course Units'!M33</f>
        <v>0</v>
      </c>
    </row>
    <row r="48" spans="1:13" x14ac:dyDescent="0.2">
      <c r="A48" s="5" t="str">
        <f>'Course Units'!A34</f>
        <v>APSC 200 Engineering Design and Practice</v>
      </c>
      <c r="B48" s="52">
        <v>0</v>
      </c>
      <c r="C48" s="65">
        <f>$B48*'Course Units'!B34</f>
        <v>0</v>
      </c>
      <c r="D48" s="65">
        <f>$B48*'Course Units'!C34</f>
        <v>0</v>
      </c>
      <c r="E48" s="65">
        <f>$B48*'Course Units'!D34</f>
        <v>0</v>
      </c>
      <c r="F48" s="65">
        <f>$B48*'Course Units'!F34</f>
        <v>0</v>
      </c>
      <c r="G48" s="65">
        <f>$B48*'Course Units'!G34</f>
        <v>0</v>
      </c>
      <c r="H48" s="65">
        <f>$B48*'Course Units'!H34</f>
        <v>0</v>
      </c>
      <c r="I48" s="65">
        <f>$B48*'Course Units'!I34</f>
        <v>0</v>
      </c>
      <c r="J48" s="65">
        <f>$B48*'Course Units'!J34</f>
        <v>0</v>
      </c>
      <c r="K48" s="65">
        <f>$B48*'Course Units'!K34</f>
        <v>0</v>
      </c>
      <c r="L48" s="65">
        <f>$B48*'Course Units'!L34</f>
        <v>0</v>
      </c>
      <c r="M48" s="65">
        <f>$B48*'Course Units'!M34</f>
        <v>0</v>
      </c>
    </row>
    <row r="49" spans="1:13" x14ac:dyDescent="0.2">
      <c r="A49" s="5" t="str">
        <f>'Course Units'!A35</f>
        <v>APSC 293 Engineering Communications</v>
      </c>
      <c r="B49" s="52">
        <v>0</v>
      </c>
      <c r="C49" s="65">
        <f>$B49*'Course Units'!B35</f>
        <v>0</v>
      </c>
      <c r="D49" s="65">
        <f>$B49*'Course Units'!C35</f>
        <v>0</v>
      </c>
      <c r="E49" s="65">
        <f>$B49*'Course Units'!D35</f>
        <v>0</v>
      </c>
      <c r="F49" s="65">
        <f>$B49*'Course Units'!F35</f>
        <v>0</v>
      </c>
      <c r="G49" s="65">
        <f>$B49*'Course Units'!G35</f>
        <v>0</v>
      </c>
      <c r="H49" s="65">
        <f>$B49*'Course Units'!H35</f>
        <v>0</v>
      </c>
      <c r="I49" s="65">
        <f>$B49*'Course Units'!I35</f>
        <v>0</v>
      </c>
      <c r="J49" s="65">
        <f>$B49*'Course Units'!J35</f>
        <v>0</v>
      </c>
      <c r="K49" s="65">
        <f>$B49*'Course Units'!K35</f>
        <v>0</v>
      </c>
      <c r="L49" s="65">
        <f>$B49*'Course Units'!L35</f>
        <v>0</v>
      </c>
      <c r="M49" s="65">
        <f>$B49*'Course Units'!M35</f>
        <v>0</v>
      </c>
    </row>
    <row r="50" spans="1:13" x14ac:dyDescent="0.2">
      <c r="A50" s="5" t="str">
        <f>'Course Units'!A36</f>
        <v>CMPE 365 Algorithms I</v>
      </c>
      <c r="B50" s="52">
        <v>0</v>
      </c>
      <c r="C50" s="65">
        <f>$B50*'Course Units'!B36</f>
        <v>0</v>
      </c>
      <c r="D50" s="65">
        <f>$B50*'Course Units'!C36</f>
        <v>0</v>
      </c>
      <c r="E50" s="65">
        <f>$B50*'Course Units'!D36</f>
        <v>0</v>
      </c>
      <c r="F50" s="65">
        <f>$B50*'Course Units'!F36</f>
        <v>0</v>
      </c>
      <c r="G50" s="65">
        <f>$B50*'Course Units'!G36</f>
        <v>0</v>
      </c>
      <c r="H50" s="65">
        <f>$B50*'Course Units'!H36</f>
        <v>0</v>
      </c>
      <c r="I50" s="65">
        <f>$B50*'Course Units'!I36</f>
        <v>0</v>
      </c>
      <c r="J50" s="65">
        <f>$B50*'Course Units'!J36</f>
        <v>0</v>
      </c>
      <c r="K50" s="65">
        <f>$B50*'Course Units'!K36</f>
        <v>0</v>
      </c>
      <c r="L50" s="65">
        <f>$B50*'Course Units'!L36</f>
        <v>0</v>
      </c>
      <c r="M50" s="65">
        <f>$B50*'Course Units'!M36</f>
        <v>0</v>
      </c>
    </row>
    <row r="51" spans="1:13" x14ac:dyDescent="0.2">
      <c r="A51" s="5" t="str">
        <f>'Course Units'!A37</f>
        <v>COMM 301 Funding New Ventures</v>
      </c>
      <c r="B51" s="52">
        <v>0</v>
      </c>
      <c r="C51" s="65">
        <f>$B51*'Course Units'!B37</f>
        <v>0</v>
      </c>
      <c r="D51" s="65">
        <f>$B51*'Course Units'!C37</f>
        <v>0</v>
      </c>
      <c r="E51" s="65">
        <f>$B51*'Course Units'!D37</f>
        <v>0</v>
      </c>
      <c r="F51" s="65">
        <f>$B51*'Course Units'!F37</f>
        <v>0</v>
      </c>
      <c r="G51" s="65">
        <f>$B51*'Course Units'!G37</f>
        <v>0</v>
      </c>
      <c r="H51" s="65">
        <f>$B51*'Course Units'!H37</f>
        <v>0</v>
      </c>
      <c r="I51" s="65">
        <f>$B51*'Course Units'!I37</f>
        <v>0</v>
      </c>
      <c r="J51" s="65">
        <f>$B51*'Course Units'!J37</f>
        <v>0</v>
      </c>
      <c r="K51" s="65">
        <f>$B51*'Course Units'!K37</f>
        <v>0</v>
      </c>
      <c r="L51" s="65">
        <f>$B51*'Course Units'!L37</f>
        <v>0</v>
      </c>
      <c r="M51" s="65">
        <f>$B51*'Course Units'!M37</f>
        <v>0</v>
      </c>
    </row>
    <row r="52" spans="1:13" x14ac:dyDescent="0.2">
      <c r="A52" s="5" t="str">
        <f>'Course Units'!A38</f>
        <v>COMM 302 Launching New Ventures</v>
      </c>
      <c r="B52" s="52">
        <v>0</v>
      </c>
      <c r="C52" s="65">
        <f>$B52*'Course Units'!B38</f>
        <v>0</v>
      </c>
      <c r="D52" s="65">
        <f>$B52*'Course Units'!C38</f>
        <v>0</v>
      </c>
      <c r="E52" s="65">
        <f>$B52*'Course Units'!D38</f>
        <v>0</v>
      </c>
      <c r="F52" s="65">
        <f>$B52*'Course Units'!F38</f>
        <v>0</v>
      </c>
      <c r="G52" s="65">
        <f>$B52*'Course Units'!G38</f>
        <v>0</v>
      </c>
      <c r="H52" s="65">
        <f>$B52*'Course Units'!H38</f>
        <v>0</v>
      </c>
      <c r="I52" s="65">
        <f>$B52*'Course Units'!I38</f>
        <v>0</v>
      </c>
      <c r="J52" s="65">
        <f>$B52*'Course Units'!J38</f>
        <v>0</v>
      </c>
      <c r="K52" s="65">
        <f>$B52*'Course Units'!K38</f>
        <v>0</v>
      </c>
      <c r="L52" s="65">
        <f>$B52*'Course Units'!L38</f>
        <v>0</v>
      </c>
      <c r="M52" s="65">
        <f>$B52*'Course Units'!M38</f>
        <v>0</v>
      </c>
    </row>
    <row r="53" spans="1:13" x14ac:dyDescent="0.2">
      <c r="A53" s="5" t="str">
        <f>'Course Units'!A39</f>
        <v>ELEC 326 Probability</v>
      </c>
      <c r="B53" s="52">
        <v>0</v>
      </c>
      <c r="C53" s="65">
        <f>$B53*'Course Units'!B39</f>
        <v>0</v>
      </c>
      <c r="D53" s="65">
        <f>$B53*'Course Units'!C39</f>
        <v>0</v>
      </c>
      <c r="E53" s="65">
        <f>$B53*'Course Units'!D39</f>
        <v>0</v>
      </c>
      <c r="F53" s="65">
        <f>$B53*'Course Units'!F39</f>
        <v>0</v>
      </c>
      <c r="G53" s="65">
        <f>$B53*'Course Units'!G39</f>
        <v>0</v>
      </c>
      <c r="H53" s="65">
        <f>$B53*'Course Units'!H39</f>
        <v>0</v>
      </c>
      <c r="I53" s="65">
        <f>$B53*'Course Units'!I39</f>
        <v>0</v>
      </c>
      <c r="J53" s="65">
        <f>$B53*'Course Units'!J39</f>
        <v>0</v>
      </c>
      <c r="K53" s="65">
        <f>$B53*'Course Units'!K39</f>
        <v>0</v>
      </c>
      <c r="L53" s="65">
        <f>$B53*'Course Units'!L39</f>
        <v>0</v>
      </c>
      <c r="M53" s="65">
        <f>$B53*'Course Units'!M39</f>
        <v>0</v>
      </c>
    </row>
    <row r="54" spans="1:13" x14ac:dyDescent="0.2">
      <c r="A54" s="5" t="str">
        <f>'Course Units'!A40</f>
        <v>ELEC 371 Microprocessor Systems</v>
      </c>
      <c r="B54" s="52">
        <v>0</v>
      </c>
      <c r="C54" s="65">
        <f>$B54*'Course Units'!B40</f>
        <v>0</v>
      </c>
      <c r="D54" s="65">
        <f>$B54*'Course Units'!C40</f>
        <v>0</v>
      </c>
      <c r="E54" s="65">
        <f>$B54*'Course Units'!D40</f>
        <v>0</v>
      </c>
      <c r="F54" s="65">
        <f>$B54*'Course Units'!F40</f>
        <v>0</v>
      </c>
      <c r="G54" s="65">
        <f>$B54*'Course Units'!G40</f>
        <v>0</v>
      </c>
      <c r="H54" s="65">
        <f>$B54*'Course Units'!H40</f>
        <v>0</v>
      </c>
      <c r="I54" s="65">
        <f>$B54*'Course Units'!I40</f>
        <v>0</v>
      </c>
      <c r="J54" s="65">
        <f>$B54*'Course Units'!J40</f>
        <v>0</v>
      </c>
      <c r="K54" s="65">
        <f>$B54*'Course Units'!K40</f>
        <v>0</v>
      </c>
      <c r="L54" s="65">
        <f>$B54*'Course Units'!L40</f>
        <v>0</v>
      </c>
      <c r="M54" s="65">
        <f>$B54*'Course Units'!M40</f>
        <v>0</v>
      </c>
    </row>
    <row r="55" spans="1:13" x14ac:dyDescent="0.2">
      <c r="A55" s="5" t="str">
        <f>'Course Units'!A41</f>
        <v>ELEC 373 Computer Networks</v>
      </c>
      <c r="B55" s="52">
        <v>0</v>
      </c>
      <c r="C55" s="65">
        <f>$B55*'Course Units'!B41</f>
        <v>0</v>
      </c>
      <c r="D55" s="65">
        <f>$B55*'Course Units'!C41</f>
        <v>0</v>
      </c>
      <c r="E55" s="65">
        <f>$B55*'Course Units'!D41</f>
        <v>0</v>
      </c>
      <c r="F55" s="65">
        <f>$B55*'Course Units'!F41</f>
        <v>0</v>
      </c>
      <c r="G55" s="65">
        <f>$B55*'Course Units'!G41</f>
        <v>0</v>
      </c>
      <c r="H55" s="65">
        <f>$B55*'Course Units'!H41</f>
        <v>0</v>
      </c>
      <c r="I55" s="65">
        <f>$B55*'Course Units'!I41</f>
        <v>0</v>
      </c>
      <c r="J55" s="65">
        <f>$B55*'Course Units'!J41</f>
        <v>0</v>
      </c>
      <c r="K55" s="65">
        <f>$B55*'Course Units'!K41</f>
        <v>0</v>
      </c>
      <c r="L55" s="65">
        <f>$B55*'Course Units'!L41</f>
        <v>0</v>
      </c>
      <c r="M55" s="65">
        <f>$B55*'Course Units'!M41</f>
        <v>0</v>
      </c>
    </row>
    <row r="56" spans="1:13" x14ac:dyDescent="0.2">
      <c r="A56" s="5" t="str">
        <f>'Course Units'!A42</f>
        <v>ELEC 374 Digital Systems Engineering</v>
      </c>
      <c r="B56" s="52">
        <v>0</v>
      </c>
      <c r="C56" s="65">
        <f>$B56*'Course Units'!B42</f>
        <v>0</v>
      </c>
      <c r="D56" s="65">
        <f>$B56*'Course Units'!C42</f>
        <v>0</v>
      </c>
      <c r="E56" s="65">
        <f>$B56*'Course Units'!D42</f>
        <v>0</v>
      </c>
      <c r="F56" s="65">
        <f>$B56*'Course Units'!F42</f>
        <v>0</v>
      </c>
      <c r="G56" s="65">
        <f>$B56*'Course Units'!G42</f>
        <v>0</v>
      </c>
      <c r="H56" s="65">
        <f>$B56*'Course Units'!H42</f>
        <v>0</v>
      </c>
      <c r="I56" s="65">
        <f>$B56*'Course Units'!I42</f>
        <v>0</v>
      </c>
      <c r="J56" s="65">
        <f>$B56*'Course Units'!J42</f>
        <v>0</v>
      </c>
      <c r="K56" s="65">
        <f>$B56*'Course Units'!K42</f>
        <v>0</v>
      </c>
      <c r="L56" s="65">
        <f>$B56*'Course Units'!L42</f>
        <v>0</v>
      </c>
      <c r="M56" s="65">
        <f>$B56*'Course Units'!M42</f>
        <v>0</v>
      </c>
    </row>
    <row r="57" spans="1:13" x14ac:dyDescent="0.2">
      <c r="A57" s="5" t="str">
        <f>'Course Units'!A43</f>
        <v>ELEC 377 Operating Systems</v>
      </c>
      <c r="B57" s="52">
        <v>0</v>
      </c>
      <c r="C57" s="65">
        <f>$B57*'Course Units'!B43</f>
        <v>0</v>
      </c>
      <c r="D57" s="65">
        <f>$B57*'Course Units'!C43</f>
        <v>0</v>
      </c>
      <c r="E57" s="65">
        <f>$B57*'Course Units'!D43</f>
        <v>0</v>
      </c>
      <c r="F57" s="65">
        <f>$B57*'Course Units'!F43</f>
        <v>0</v>
      </c>
      <c r="G57" s="65">
        <f>$B57*'Course Units'!G43</f>
        <v>0</v>
      </c>
      <c r="H57" s="65">
        <f>$B57*'Course Units'!H43</f>
        <v>0</v>
      </c>
      <c r="I57" s="65">
        <f>$B57*'Course Units'!I43</f>
        <v>0</v>
      </c>
      <c r="J57" s="65">
        <f>$B57*'Course Units'!J43</f>
        <v>0</v>
      </c>
      <c r="K57" s="65">
        <f>$B57*'Course Units'!K43</f>
        <v>0</v>
      </c>
      <c r="L57" s="65">
        <f>$B57*'Course Units'!L43</f>
        <v>0</v>
      </c>
      <c r="M57" s="65">
        <f>$B57*'Course Units'!M43</f>
        <v>0</v>
      </c>
    </row>
    <row r="58" spans="1:13" x14ac:dyDescent="0.2">
      <c r="A58" s="5" t="str">
        <f>'Course Units'!A44</f>
        <v>ELEC 390  Elect./Comp. Eng. Design</v>
      </c>
      <c r="B58" s="52">
        <v>0</v>
      </c>
      <c r="C58" s="65">
        <f>$B58*'Course Units'!B44</f>
        <v>0</v>
      </c>
      <c r="D58" s="65">
        <f>$B58*'Course Units'!C44</f>
        <v>0</v>
      </c>
      <c r="E58" s="65">
        <f>$B58*'Course Units'!D44</f>
        <v>0</v>
      </c>
      <c r="F58" s="65">
        <f>$B58*'Course Units'!F44</f>
        <v>0</v>
      </c>
      <c r="G58" s="65">
        <f>$B58*'Course Units'!G44</f>
        <v>0</v>
      </c>
      <c r="H58" s="65">
        <f>$B58*'Course Units'!H44</f>
        <v>0</v>
      </c>
      <c r="I58" s="65">
        <f>$B58*'Course Units'!I44</f>
        <v>0</v>
      </c>
      <c r="J58" s="65">
        <f>$B58*'Course Units'!J44</f>
        <v>0</v>
      </c>
      <c r="K58" s="65">
        <f>$B58*'Course Units'!K44</f>
        <v>0</v>
      </c>
      <c r="L58" s="65">
        <f>$B58*'Course Units'!L44</f>
        <v>0</v>
      </c>
      <c r="M58" s="65">
        <f>$B58*'Course Units'!M44</f>
        <v>0</v>
      </c>
    </row>
    <row r="59" spans="1:13" x14ac:dyDescent="0.2">
      <c r="A59" s="399" t="s">
        <v>115</v>
      </c>
      <c r="B59" s="400"/>
      <c r="C59" s="400"/>
      <c r="D59" s="400"/>
      <c r="E59" s="400"/>
      <c r="F59" s="400"/>
      <c r="G59" s="400"/>
      <c r="H59" s="400"/>
      <c r="I59" s="400"/>
      <c r="J59" s="400"/>
      <c r="K59" s="400"/>
      <c r="L59" s="400"/>
      <c r="M59" s="401"/>
    </row>
    <row r="60" spans="1:13" x14ac:dyDescent="0.2">
      <c r="A60" s="5" t="str">
        <f>'Course Units'!A46</f>
        <v>CMPE 223 Software Specifications</v>
      </c>
      <c r="B60" s="52">
        <v>0</v>
      </c>
      <c r="C60" s="6">
        <f>$B60*'Course Units'!B46</f>
        <v>0</v>
      </c>
      <c r="D60" s="6">
        <f>$B60*'Course Units'!C46</f>
        <v>0</v>
      </c>
      <c r="E60" s="6">
        <f>$B60*'Course Units'!D46</f>
        <v>0</v>
      </c>
      <c r="F60" s="6">
        <f>$B60*'Course Units'!F46</f>
        <v>0</v>
      </c>
      <c r="G60" s="6">
        <f>$B60*'Course Units'!G46</f>
        <v>0</v>
      </c>
      <c r="H60" s="6">
        <f>$B60*'Course Units'!H46</f>
        <v>0</v>
      </c>
      <c r="I60" s="6">
        <f>$B60*'Course Units'!I46</f>
        <v>0</v>
      </c>
      <c r="J60" s="6">
        <f>$B60*'Course Units'!J46</f>
        <v>0</v>
      </c>
      <c r="K60" s="6">
        <f>$B60*'Course Units'!K46</f>
        <v>0</v>
      </c>
      <c r="L60" s="6">
        <f>$B60*'Course Units'!L46</f>
        <v>0</v>
      </c>
      <c r="M60" s="6">
        <f>$B60*'Course Units'!M46</f>
        <v>0</v>
      </c>
    </row>
    <row r="61" spans="1:13" ht="13.5" thickBot="1" x14ac:dyDescent="0.25">
      <c r="A61" s="5" t="str">
        <f>'Course Units'!A47</f>
        <v>ELEC 376 Software Dev. Methodology</v>
      </c>
      <c r="B61" s="52">
        <v>0</v>
      </c>
      <c r="C61" s="38">
        <f>$B61*'Course Units'!B47</f>
        <v>0</v>
      </c>
      <c r="D61" s="38">
        <f>$B61*'Course Units'!C47</f>
        <v>0</v>
      </c>
      <c r="E61" s="38">
        <f>$B61*'Course Units'!D47</f>
        <v>0</v>
      </c>
      <c r="F61" s="38">
        <f>$B61*'Course Units'!F47</f>
        <v>0</v>
      </c>
      <c r="G61" s="38">
        <f>$B61*'Course Units'!G47</f>
        <v>0</v>
      </c>
      <c r="H61" s="38">
        <f>$B61*'Course Units'!H47</f>
        <v>0</v>
      </c>
      <c r="I61" s="38">
        <f>$B61*'Course Units'!I47</f>
        <v>0</v>
      </c>
      <c r="J61" s="38">
        <f>$B61*'Course Units'!J47</f>
        <v>0</v>
      </c>
      <c r="K61" s="38">
        <f>$B61*'Course Units'!K47</f>
        <v>0</v>
      </c>
      <c r="L61" s="38">
        <f>$B61*'Course Units'!L47</f>
        <v>0</v>
      </c>
      <c r="M61" s="38">
        <f>$B61*'Course Units'!M47</f>
        <v>0</v>
      </c>
    </row>
    <row r="62" spans="1:13" ht="13.5" thickTop="1" x14ac:dyDescent="0.2">
      <c r="A62" s="7" t="s">
        <v>26</v>
      </c>
      <c r="B62" s="8"/>
      <c r="C62" s="9">
        <f t="shared" ref="C62:M62" si="0">+SUM(C37:C61)</f>
        <v>0</v>
      </c>
      <c r="D62" s="9">
        <f t="shared" si="0"/>
        <v>0</v>
      </c>
      <c r="E62" s="9">
        <f t="shared" si="0"/>
        <v>0</v>
      </c>
      <c r="F62" s="9">
        <f t="shared" si="0"/>
        <v>0</v>
      </c>
      <c r="G62" s="9">
        <f t="shared" si="0"/>
        <v>0</v>
      </c>
      <c r="H62" s="9">
        <f t="shared" si="0"/>
        <v>0</v>
      </c>
      <c r="I62" s="9">
        <f t="shared" si="0"/>
        <v>0</v>
      </c>
      <c r="J62" s="9">
        <f t="shared" si="0"/>
        <v>0</v>
      </c>
      <c r="K62" s="9">
        <f t="shared" si="0"/>
        <v>0</v>
      </c>
      <c r="L62" s="9">
        <f t="shared" si="0"/>
        <v>0</v>
      </c>
      <c r="M62" s="9">
        <f t="shared" si="0"/>
        <v>0</v>
      </c>
    </row>
    <row r="63" spans="1:13" x14ac:dyDescent="0.2">
      <c r="A63" s="11"/>
      <c r="B63" s="12"/>
      <c r="C63" s="1"/>
      <c r="D63" s="1"/>
      <c r="E63" s="1"/>
      <c r="F63" s="1"/>
      <c r="G63" s="67"/>
      <c r="H63" s="67"/>
      <c r="I63" s="67"/>
      <c r="J63" s="67"/>
      <c r="K63" s="67"/>
      <c r="L63" s="67"/>
      <c r="M63" s="67"/>
    </row>
    <row r="64" spans="1:13" x14ac:dyDescent="0.2">
      <c r="A64" s="13" t="s">
        <v>48</v>
      </c>
      <c r="B64" s="12"/>
      <c r="C64" s="1"/>
      <c r="D64" s="1"/>
      <c r="E64" s="1"/>
      <c r="F64" s="1"/>
      <c r="G64" s="1"/>
      <c r="H64" s="1"/>
      <c r="I64" s="1"/>
      <c r="J64" s="1"/>
      <c r="K64" s="1"/>
      <c r="L64" s="1"/>
    </row>
    <row r="65" spans="1:14" x14ac:dyDescent="0.2">
      <c r="B65" s="1" t="s">
        <v>1</v>
      </c>
      <c r="C65" s="1" t="s">
        <v>2</v>
      </c>
      <c r="D65" s="1" t="s">
        <v>3</v>
      </c>
      <c r="E65" s="1" t="s">
        <v>4</v>
      </c>
      <c r="F65" s="1" t="s">
        <v>5</v>
      </c>
      <c r="G65" s="1" t="s">
        <v>90</v>
      </c>
      <c r="H65" s="1" t="s">
        <v>7</v>
      </c>
      <c r="I65" s="1" t="s">
        <v>91</v>
      </c>
      <c r="J65" s="1" t="s">
        <v>9</v>
      </c>
      <c r="K65" s="1" t="s">
        <v>10</v>
      </c>
      <c r="L65" s="1" t="s">
        <v>11</v>
      </c>
      <c r="M65" s="1" t="s">
        <v>12</v>
      </c>
    </row>
    <row r="66" spans="1:14" x14ac:dyDescent="0.2">
      <c r="A66" s="5" t="str">
        <f>'Course Units'!A51</f>
        <v>ELEC 498 Comp. Eng. Project</v>
      </c>
      <c r="B66" s="52">
        <v>0</v>
      </c>
      <c r="C66" s="6">
        <f>$B66*'Course Units'!B51</f>
        <v>0</v>
      </c>
      <c r="D66" s="17">
        <f>$B66*'Course Units'!C51</f>
        <v>0</v>
      </c>
      <c r="E66" s="17">
        <f>$B66*'Course Units'!D51</f>
        <v>0</v>
      </c>
      <c r="F66" s="17">
        <f>$B66*'Course Units'!F51</f>
        <v>0</v>
      </c>
      <c r="G66" s="17">
        <f>$B66*'Course Units'!G51</f>
        <v>0</v>
      </c>
      <c r="H66" s="17">
        <f>$B66*'Course Units'!H51</f>
        <v>0</v>
      </c>
      <c r="I66" s="17">
        <f>$B66*'Course Units'!I51</f>
        <v>0</v>
      </c>
      <c r="J66" s="17">
        <f>$B66*'Course Units'!J51</f>
        <v>0</v>
      </c>
      <c r="K66" s="17">
        <f>$B66*'Course Units'!K51</f>
        <v>0</v>
      </c>
      <c r="L66" s="17">
        <f>$B66*'Course Units'!L51</f>
        <v>0</v>
      </c>
      <c r="M66" s="17">
        <f>$B66*'Course Units'!M51</f>
        <v>0</v>
      </c>
    </row>
    <row r="67" spans="1:14" ht="13.5" thickBot="1" x14ac:dyDescent="0.25">
      <c r="A67" s="79" t="str">
        <f>'Course Units'!A52</f>
        <v>COMM 405 New Business Development</v>
      </c>
      <c r="B67" s="52">
        <v>0</v>
      </c>
      <c r="C67" s="16">
        <f>$B67*'Course Units'!B52</f>
        <v>0</v>
      </c>
      <c r="D67" s="70">
        <f>$B67*'Course Units'!C52</f>
        <v>0</v>
      </c>
      <c r="E67" s="70">
        <f>$B67*'Course Units'!D52</f>
        <v>0</v>
      </c>
      <c r="F67" s="70">
        <f>$B67*'Course Units'!F52</f>
        <v>0</v>
      </c>
      <c r="G67" s="70">
        <f>$B67*'Course Units'!G52</f>
        <v>0</v>
      </c>
      <c r="H67" s="70">
        <f>$B67*'Course Units'!H52</f>
        <v>0</v>
      </c>
      <c r="I67" s="70">
        <f>$B67*'Course Units'!I52</f>
        <v>0</v>
      </c>
      <c r="J67" s="70">
        <f>$B67*'Course Units'!J52</f>
        <v>0</v>
      </c>
      <c r="K67" s="70">
        <f>$B67*'Course Units'!K52</f>
        <v>0</v>
      </c>
      <c r="L67" s="70">
        <f>$B67*'Course Units'!L52</f>
        <v>0</v>
      </c>
      <c r="M67" s="70">
        <f>$B67*'Course Units'!M52</f>
        <v>0</v>
      </c>
    </row>
    <row r="68" spans="1:14" ht="13.5" thickTop="1" x14ac:dyDescent="0.2">
      <c r="A68" s="15" t="s">
        <v>49</v>
      </c>
      <c r="B68" s="8"/>
      <c r="C68" s="9">
        <f>+SUM(C66:C67)</f>
        <v>0</v>
      </c>
      <c r="D68" s="9">
        <f t="shared" ref="D68:M68" si="1">+SUM(D66:D67)</f>
        <v>0</v>
      </c>
      <c r="E68" s="9">
        <f t="shared" si="1"/>
        <v>0</v>
      </c>
      <c r="F68" s="9">
        <f t="shared" si="1"/>
        <v>0</v>
      </c>
      <c r="G68" s="9">
        <f t="shared" si="1"/>
        <v>0</v>
      </c>
      <c r="H68" s="9">
        <f t="shared" si="1"/>
        <v>0</v>
      </c>
      <c r="I68" s="9">
        <f t="shared" si="1"/>
        <v>0</v>
      </c>
      <c r="J68" s="9">
        <f t="shared" si="1"/>
        <v>0</v>
      </c>
      <c r="K68" s="9">
        <f t="shared" si="1"/>
        <v>0</v>
      </c>
      <c r="L68" s="9">
        <f t="shared" si="1"/>
        <v>0</v>
      </c>
      <c r="M68" s="9">
        <f t="shared" si="1"/>
        <v>0</v>
      </c>
    </row>
    <row r="69" spans="1:14" x14ac:dyDescent="0.2">
      <c r="A69" s="11"/>
      <c r="B69" s="12"/>
      <c r="C69" s="1" t="s">
        <v>86</v>
      </c>
      <c r="D69" s="1" t="s">
        <v>86</v>
      </c>
      <c r="E69" s="1" t="s">
        <v>86</v>
      </c>
      <c r="F69" s="1" t="s">
        <v>86</v>
      </c>
      <c r="G69" s="1" t="s">
        <v>86</v>
      </c>
      <c r="H69" s="66" t="s">
        <v>86</v>
      </c>
      <c r="I69" s="66" t="s">
        <v>86</v>
      </c>
      <c r="J69" s="66" t="s">
        <v>86</v>
      </c>
      <c r="K69" s="66" t="s">
        <v>86</v>
      </c>
      <c r="L69" s="66" t="s">
        <v>86</v>
      </c>
      <c r="M69" s="1" t="s">
        <v>86</v>
      </c>
      <c r="N69" t="s">
        <v>86</v>
      </c>
    </row>
    <row r="70" spans="1:14" x14ac:dyDescent="0.2">
      <c r="A70" s="11"/>
      <c r="B70" s="12"/>
      <c r="C70" s="1"/>
      <c r="D70" s="1"/>
      <c r="E70" s="1"/>
      <c r="F70" s="1"/>
      <c r="G70" s="1"/>
      <c r="H70" s="1"/>
      <c r="I70" s="1"/>
      <c r="J70" s="1"/>
      <c r="K70" s="1"/>
      <c r="L70" s="1"/>
    </row>
    <row r="71" spans="1:14" x14ac:dyDescent="0.2">
      <c r="A71" s="13" t="s">
        <v>60</v>
      </c>
      <c r="B71" s="14"/>
      <c r="C71" s="12"/>
      <c r="D71" s="51" t="s">
        <v>116</v>
      </c>
      <c r="E71" s="12"/>
      <c r="F71" s="12"/>
      <c r="G71" s="1"/>
      <c r="H71" s="12"/>
      <c r="I71" s="12"/>
      <c r="J71" s="12"/>
      <c r="K71" s="12"/>
      <c r="L71" s="12"/>
      <c r="M71" s="12"/>
    </row>
    <row r="72" spans="1:14" x14ac:dyDescent="0.2">
      <c r="B72" s="1" t="s">
        <v>1</v>
      </c>
      <c r="C72" s="1" t="s">
        <v>2</v>
      </c>
      <c r="D72" s="1" t="s">
        <v>3</v>
      </c>
      <c r="E72" s="1" t="s">
        <v>4</v>
      </c>
      <c r="F72" s="1" t="s">
        <v>5</v>
      </c>
      <c r="G72" s="1" t="s">
        <v>90</v>
      </c>
      <c r="H72" s="1" t="s">
        <v>7</v>
      </c>
      <c r="I72" s="1" t="s">
        <v>91</v>
      </c>
      <c r="J72" s="1" t="s">
        <v>9</v>
      </c>
      <c r="K72" s="1" t="s">
        <v>10</v>
      </c>
      <c r="L72" s="1" t="s">
        <v>11</v>
      </c>
      <c r="M72" s="1" t="s">
        <v>12</v>
      </c>
    </row>
    <row r="73" spans="1:14" x14ac:dyDescent="0.2">
      <c r="A73" s="59" t="s">
        <v>47</v>
      </c>
      <c r="B73" s="52">
        <v>0</v>
      </c>
      <c r="C73" s="54">
        <f>$B73*3</f>
        <v>0</v>
      </c>
      <c r="D73" s="54">
        <f t="shared" ref="D73" si="2">$B73*$C73</f>
        <v>0</v>
      </c>
      <c r="E73" s="54">
        <v>0</v>
      </c>
      <c r="F73" s="54">
        <f>$C73*12</f>
        <v>0</v>
      </c>
      <c r="G73" s="18">
        <f>+SUM(H73:I73)</f>
        <v>0</v>
      </c>
      <c r="H73" s="17">
        <v>0</v>
      </c>
      <c r="I73" s="17">
        <v>0</v>
      </c>
      <c r="J73" s="6">
        <f>$F73</f>
        <v>0</v>
      </c>
      <c r="K73" s="17">
        <v>0</v>
      </c>
      <c r="L73" s="17">
        <v>0</v>
      </c>
      <c r="M73" s="6">
        <f>+SUM(K73:L73)</f>
        <v>0</v>
      </c>
    </row>
    <row r="74" spans="1:14" x14ac:dyDescent="0.2">
      <c r="A74" s="7" t="s">
        <v>28</v>
      </c>
      <c r="B74" s="8"/>
      <c r="C74" s="9">
        <f>MIN(SUM(C73:C73),3)</f>
        <v>0</v>
      </c>
      <c r="D74" s="9">
        <f>MIN(SUM(D73:D73), 108)</f>
        <v>0</v>
      </c>
      <c r="E74" s="9">
        <v>0</v>
      </c>
      <c r="F74" s="9">
        <f>MIN(SUM(F73:F73),36)</f>
        <v>0</v>
      </c>
      <c r="G74" s="9">
        <f t="shared" ref="G74:M74" si="3">MIN(SUM(G73:G73),108)</f>
        <v>0</v>
      </c>
      <c r="H74" s="9">
        <f t="shared" si="3"/>
        <v>0</v>
      </c>
      <c r="I74" s="9">
        <f t="shared" si="3"/>
        <v>0</v>
      </c>
      <c r="J74" s="9">
        <f t="shared" si="3"/>
        <v>0</v>
      </c>
      <c r="K74" s="9">
        <f t="shared" si="3"/>
        <v>0</v>
      </c>
      <c r="L74" s="9">
        <f t="shared" si="3"/>
        <v>0</v>
      </c>
      <c r="M74" s="9">
        <f t="shared" si="3"/>
        <v>0</v>
      </c>
    </row>
    <row r="75" spans="1:14" x14ac:dyDescent="0.2">
      <c r="A75" s="32"/>
      <c r="C75" s="33"/>
      <c r="D75" s="1"/>
      <c r="E75" s="1"/>
      <c r="F75" s="1"/>
      <c r="G75" s="1"/>
      <c r="H75" s="1"/>
      <c r="I75" s="1"/>
      <c r="J75" s="1"/>
      <c r="K75" s="1"/>
      <c r="L75" s="1"/>
      <c r="M75" s="12"/>
    </row>
    <row r="76" spans="1:14" x14ac:dyDescent="0.2">
      <c r="A76" s="11"/>
      <c r="B76" s="12"/>
      <c r="C76" s="1"/>
      <c r="D76" s="1"/>
      <c r="E76" s="1"/>
      <c r="F76" s="1"/>
      <c r="G76" s="1"/>
      <c r="H76" s="1"/>
      <c r="I76" s="1"/>
      <c r="J76" s="1"/>
      <c r="K76" s="1"/>
      <c r="L76" s="1"/>
    </row>
    <row r="77" spans="1:14" x14ac:dyDescent="0.2">
      <c r="A77" s="370" t="s">
        <v>524</v>
      </c>
      <c r="B77" s="84"/>
      <c r="C77" s="85"/>
      <c r="D77" s="85"/>
      <c r="E77" s="85"/>
      <c r="F77" s="85"/>
      <c r="G77" s="85"/>
      <c r="H77" s="85"/>
      <c r="I77" s="85"/>
      <c r="J77" s="85"/>
      <c r="K77" s="85"/>
      <c r="L77" s="85"/>
      <c r="M77" s="86"/>
    </row>
    <row r="78" spans="1:14" ht="12.75" customHeight="1" x14ac:dyDescent="0.2">
      <c r="A78" s="395"/>
      <c r="B78" s="396"/>
      <c r="C78" s="396"/>
      <c r="D78" s="396"/>
      <c r="E78" s="396"/>
      <c r="F78" s="396"/>
      <c r="G78" s="396"/>
      <c r="H78" s="396"/>
      <c r="I78" s="396"/>
      <c r="J78" s="396"/>
      <c r="K78" s="396"/>
      <c r="L78" s="396"/>
      <c r="M78" s="397"/>
      <c r="N78" s="1"/>
    </row>
    <row r="79" spans="1:14" x14ac:dyDescent="0.2">
      <c r="A79" s="407" t="s">
        <v>543</v>
      </c>
      <c r="B79" s="408"/>
      <c r="C79" s="408"/>
      <c r="D79" s="408"/>
      <c r="E79" s="408"/>
      <c r="F79" s="408"/>
      <c r="G79" s="408"/>
      <c r="H79" s="408"/>
      <c r="I79" s="408"/>
      <c r="J79" s="408"/>
      <c r="K79" s="408"/>
      <c r="L79" s="408"/>
      <c r="M79" s="409"/>
    </row>
    <row r="80" spans="1:14" x14ac:dyDescent="0.2">
      <c r="B80" s="1" t="s">
        <v>1</v>
      </c>
      <c r="C80" s="1" t="s">
        <v>2</v>
      </c>
      <c r="D80" s="1" t="s">
        <v>3</v>
      </c>
      <c r="E80" s="1" t="s">
        <v>4</v>
      </c>
      <c r="F80" s="1" t="s">
        <v>5</v>
      </c>
      <c r="G80" s="1" t="s">
        <v>90</v>
      </c>
      <c r="H80" s="1" t="s">
        <v>7</v>
      </c>
      <c r="I80" s="1" t="s">
        <v>91</v>
      </c>
      <c r="J80" s="1" t="s">
        <v>9</v>
      </c>
      <c r="K80" s="1" t="s">
        <v>10</v>
      </c>
      <c r="L80" s="1" t="s">
        <v>11</v>
      </c>
      <c r="M80" s="1" t="s">
        <v>12</v>
      </c>
    </row>
    <row r="81" spans="1:14" ht="12.75" customHeight="1" x14ac:dyDescent="0.2">
      <c r="A81" s="5" t="str">
        <f>'Course Units'!A58</f>
        <v>ELEC 224 Continuous-Time Sig&amp;Sys</v>
      </c>
      <c r="B81" s="52">
        <v>0</v>
      </c>
      <c r="C81" s="6">
        <f>$B81*'Course Units'!B58</f>
        <v>0</v>
      </c>
      <c r="D81" s="6">
        <f>$B81*'Course Units'!C58</f>
        <v>0</v>
      </c>
      <c r="E81" s="6">
        <f>$B81*'Course Units'!D58</f>
        <v>0</v>
      </c>
      <c r="F81" s="6">
        <f>$B81*'Course Units'!F58</f>
        <v>0</v>
      </c>
      <c r="G81" s="6">
        <f>$B81*'Course Units'!G58</f>
        <v>0</v>
      </c>
      <c r="H81" s="6">
        <f>$B81*'Course Units'!H58</f>
        <v>0</v>
      </c>
      <c r="I81" s="6">
        <f>$B81*'Course Units'!I58</f>
        <v>0</v>
      </c>
      <c r="J81" s="6">
        <f>$B81*'Course Units'!J58</f>
        <v>0</v>
      </c>
      <c r="K81" s="6">
        <f>$B81*'Course Units'!K58</f>
        <v>0</v>
      </c>
      <c r="L81" s="6">
        <f>$B81*'Course Units'!L58</f>
        <v>0</v>
      </c>
      <c r="M81" s="6">
        <f>$B81*'Course Units'!M58</f>
        <v>0</v>
      </c>
      <c r="N81" t="str">
        <f>IF(B81,IF(O81,"OK","PRQ?"),"")</f>
        <v/>
      </c>
    </row>
    <row r="82" spans="1:14" x14ac:dyDescent="0.2">
      <c r="A82" s="5" t="str">
        <f>'Course Units'!A59</f>
        <v xml:space="preserve">ELEC 345 Sensor Fabrication Technologies </v>
      </c>
      <c r="B82" s="52">
        <v>0</v>
      </c>
      <c r="C82" s="6">
        <f>$B82*'Course Units'!B59</f>
        <v>0</v>
      </c>
      <c r="D82" s="6">
        <f>$B82*'Course Units'!C59</f>
        <v>0</v>
      </c>
      <c r="E82" s="6">
        <f>$B82*'Course Units'!D59</f>
        <v>0</v>
      </c>
      <c r="F82" s="6">
        <f>$B82*'Course Units'!F59</f>
        <v>0</v>
      </c>
      <c r="G82" s="6">
        <f>$B82*'Course Units'!G59</f>
        <v>0</v>
      </c>
      <c r="H82" s="6">
        <f>$B82*'Course Units'!H59</f>
        <v>0</v>
      </c>
      <c r="I82" s="6">
        <f>$B82*'Course Units'!I59</f>
        <v>0</v>
      </c>
      <c r="J82" s="6">
        <f>$B82*'Course Units'!J59</f>
        <v>0</v>
      </c>
      <c r="K82" s="6">
        <f>$B82*'Course Units'!K59</f>
        <v>0</v>
      </c>
      <c r="L82" s="6">
        <f>$B82*'Course Units'!L59</f>
        <v>0</v>
      </c>
      <c r="M82" s="6">
        <f>$B82*'Course Units'!M59</f>
        <v>0</v>
      </c>
    </row>
    <row r="83" spans="1:14" x14ac:dyDescent="0.2">
      <c r="A83" s="5" t="str">
        <f>'Course Units'!A60</f>
        <v>ELEC 372 Numerical Methods &amp; Optim</v>
      </c>
      <c r="B83" s="52">
        <v>0</v>
      </c>
      <c r="C83" s="6">
        <f>$B83*'Course Units'!B60</f>
        <v>0</v>
      </c>
      <c r="D83" s="6">
        <f>$B83*'Course Units'!C60</f>
        <v>0</v>
      </c>
      <c r="E83" s="6">
        <f>$B83*'Course Units'!D60</f>
        <v>0</v>
      </c>
      <c r="F83" s="6">
        <f>$B83*'Course Units'!F60</f>
        <v>0</v>
      </c>
      <c r="G83" s="6">
        <f>$B83*'Course Units'!G60</f>
        <v>0</v>
      </c>
      <c r="H83" s="6">
        <f>$B83*'Course Units'!H60</f>
        <v>0</v>
      </c>
      <c r="I83" s="6">
        <f>$B83*'Course Units'!I60</f>
        <v>0</v>
      </c>
      <c r="J83" s="6">
        <f>$B83*'Course Units'!J60</f>
        <v>0</v>
      </c>
      <c r="K83" s="6">
        <f>$B83*'Course Units'!K60</f>
        <v>0</v>
      </c>
      <c r="L83" s="6">
        <f>$B83*'Course Units'!L60</f>
        <v>0</v>
      </c>
      <c r="M83" s="6">
        <f>$B83*'Course Units'!M60</f>
        <v>0</v>
      </c>
      <c r="N83" t="str">
        <f t="shared" ref="N83:N99" si="4">IF(B83,IF(O83,"OK","PRQ?"),"")</f>
        <v/>
      </c>
    </row>
    <row r="84" spans="1:14" x14ac:dyDescent="0.2">
      <c r="A84" s="5" t="str">
        <f>'Course Units'!A61</f>
        <v>ELEC 408 Biomedical Signal &amp; Image</v>
      </c>
      <c r="B84" s="52">
        <v>0</v>
      </c>
      <c r="C84" s="6">
        <f>$B84*'Course Units'!B61</f>
        <v>0</v>
      </c>
      <c r="D84" s="6">
        <f>$B84*'Course Units'!C61</f>
        <v>0</v>
      </c>
      <c r="E84" s="6">
        <f>$B84*'Course Units'!D61</f>
        <v>0</v>
      </c>
      <c r="F84" s="6">
        <f>$B84*'Course Units'!F61</f>
        <v>0</v>
      </c>
      <c r="G84" s="6">
        <f>$B84*'Course Units'!G61</f>
        <v>0</v>
      </c>
      <c r="H84" s="6">
        <f>$B84*'Course Units'!H61</f>
        <v>0</v>
      </c>
      <c r="I84" s="6">
        <f>$B84*'Course Units'!I61</f>
        <v>0</v>
      </c>
      <c r="J84" s="6">
        <f>$B84*'Course Units'!J61</f>
        <v>0</v>
      </c>
      <c r="K84" s="6">
        <f>$B84*'Course Units'!K61</f>
        <v>0</v>
      </c>
      <c r="L84" s="6">
        <f>$B84*'Course Units'!L61</f>
        <v>0</v>
      </c>
      <c r="M84" s="6">
        <f>$B84*'Course Units'!M61</f>
        <v>0</v>
      </c>
      <c r="N84" t="str">
        <f t="shared" si="4"/>
        <v/>
      </c>
    </row>
    <row r="85" spans="1:14" x14ac:dyDescent="0.2">
      <c r="A85" s="5" t="str">
        <f>'Course Units'!A62</f>
        <v>ELEC 409 Bioinformatic Analytics</v>
      </c>
      <c r="B85" s="52">
        <v>0</v>
      </c>
      <c r="C85" s="6">
        <f>$B85*'Course Units'!B62</f>
        <v>0</v>
      </c>
      <c r="D85" s="6">
        <f>$B85*'Course Units'!C62</f>
        <v>0</v>
      </c>
      <c r="E85" s="6">
        <f>$B85*'Course Units'!D62</f>
        <v>0</v>
      </c>
      <c r="F85" s="6">
        <f>$B85*'Course Units'!F62</f>
        <v>0</v>
      </c>
      <c r="G85" s="6">
        <f>$B85*'Course Units'!G62</f>
        <v>0</v>
      </c>
      <c r="H85" s="6">
        <f>$B85*'Course Units'!H62</f>
        <v>0</v>
      </c>
      <c r="I85" s="6">
        <f>$B85*'Course Units'!I62</f>
        <v>0</v>
      </c>
      <c r="J85" s="6">
        <f>$B85*'Course Units'!J62</f>
        <v>0</v>
      </c>
      <c r="K85" s="6">
        <f>$B85*'Course Units'!K62</f>
        <v>0</v>
      </c>
      <c r="L85" s="6">
        <f>$B85*'Course Units'!L62</f>
        <v>0</v>
      </c>
      <c r="M85" s="6">
        <f>$B85*'Course Units'!M62</f>
        <v>0</v>
      </c>
    </row>
    <row r="86" spans="1:14" x14ac:dyDescent="0.2">
      <c r="A86" s="5" t="str">
        <f>'Course Units'!A63</f>
        <v>ELEC 425 Machine Learning &amp; Deep Learning</v>
      </c>
      <c r="B86" s="52">
        <v>0</v>
      </c>
      <c r="C86" s="6">
        <f>$B86*'Course Units'!B63</f>
        <v>0</v>
      </c>
      <c r="D86" s="6">
        <f>$B86*'Course Units'!C63</f>
        <v>0</v>
      </c>
      <c r="E86" s="6">
        <f>$B86*'Course Units'!D63</f>
        <v>0</v>
      </c>
      <c r="F86" s="6">
        <f>$B86*'Course Units'!F63</f>
        <v>0</v>
      </c>
      <c r="G86" s="6">
        <f>$B86*'Course Units'!G63</f>
        <v>0</v>
      </c>
      <c r="H86" s="6">
        <f>$B86*'Course Units'!H63</f>
        <v>0</v>
      </c>
      <c r="I86" s="6">
        <f>$B86*'Course Units'!I63</f>
        <v>0</v>
      </c>
      <c r="J86" s="6">
        <f>$B86*'Course Units'!J63</f>
        <v>0</v>
      </c>
      <c r="K86" s="6">
        <f>$B86*'Course Units'!K63</f>
        <v>0</v>
      </c>
      <c r="L86" s="6">
        <f>$B86*'Course Units'!L63</f>
        <v>0</v>
      </c>
      <c r="M86" s="6">
        <f>$B86*'Course Units'!M63</f>
        <v>0</v>
      </c>
    </row>
    <row r="87" spans="1:14" x14ac:dyDescent="0.2">
      <c r="A87" s="5" t="str">
        <f>'Course Units'!A64</f>
        <v>ELEC 431 Power Electronics</v>
      </c>
      <c r="B87" s="52">
        <v>0</v>
      </c>
      <c r="C87" s="6">
        <f>$B87*'Course Units'!B64</f>
        <v>0</v>
      </c>
      <c r="D87" s="6">
        <f>$B87*'Course Units'!C64</f>
        <v>0</v>
      </c>
      <c r="E87" s="6">
        <f>$B87*'Course Units'!D64</f>
        <v>0</v>
      </c>
      <c r="F87" s="6">
        <f>$B87*'Course Units'!F64</f>
        <v>0</v>
      </c>
      <c r="G87" s="6">
        <f>$B87*'Course Units'!G64</f>
        <v>0</v>
      </c>
      <c r="H87" s="6">
        <f>$B87*'Course Units'!H64</f>
        <v>0</v>
      </c>
      <c r="I87" s="6">
        <f>$B87*'Course Units'!I64</f>
        <v>0</v>
      </c>
      <c r="J87" s="6">
        <f>$B87*'Course Units'!J64</f>
        <v>0</v>
      </c>
      <c r="K87" s="6">
        <f>$B87*'Course Units'!K64</f>
        <v>0</v>
      </c>
      <c r="L87" s="6">
        <f>$B87*'Course Units'!L64</f>
        <v>0</v>
      </c>
      <c r="M87" s="6">
        <f>$B87*'Course Units'!M64</f>
        <v>0</v>
      </c>
    </row>
    <row r="88" spans="1:14" x14ac:dyDescent="0.2">
      <c r="A88" s="5" t="str">
        <f>'Course Units'!A65</f>
        <v>ELEC 443 Linear Control Systems</v>
      </c>
      <c r="B88" s="52">
        <v>0</v>
      </c>
      <c r="C88" s="6">
        <f>$B88*'Course Units'!B65</f>
        <v>0</v>
      </c>
      <c r="D88" s="6">
        <f>$B88*'Course Units'!C65</f>
        <v>0</v>
      </c>
      <c r="E88" s="6">
        <f>$B88*'Course Units'!D65</f>
        <v>0</v>
      </c>
      <c r="F88" s="6">
        <f>$B88*'Course Units'!F65</f>
        <v>0</v>
      </c>
      <c r="G88" s="6">
        <f>$B88*'Course Units'!G65</f>
        <v>0</v>
      </c>
      <c r="H88" s="6">
        <f>$B88*'Course Units'!H65</f>
        <v>0</v>
      </c>
      <c r="I88" s="6">
        <f>$B88*'Course Units'!I65</f>
        <v>0</v>
      </c>
      <c r="J88" s="6">
        <f>$B88*'Course Units'!J65</f>
        <v>0</v>
      </c>
      <c r="K88" s="6">
        <f>$B88*'Course Units'!K65</f>
        <v>0</v>
      </c>
      <c r="L88" s="6">
        <f>$B88*'Course Units'!L65</f>
        <v>0</v>
      </c>
      <c r="M88" s="6">
        <f>$B88*'Course Units'!M65</f>
        <v>0</v>
      </c>
      <c r="N88" t="str">
        <f t="shared" si="4"/>
        <v/>
      </c>
    </row>
    <row r="89" spans="1:14" x14ac:dyDescent="0.2">
      <c r="A89" s="5" t="str">
        <f>'Course Units'!A66</f>
        <v>ELEC 446 Autonom. Mobile Robotics</v>
      </c>
      <c r="B89" s="52">
        <v>0</v>
      </c>
      <c r="C89" s="6">
        <f>$B89*'Course Units'!B66</f>
        <v>0</v>
      </c>
      <c r="D89" s="6">
        <f>$B89*'Course Units'!C66</f>
        <v>0</v>
      </c>
      <c r="E89" s="6">
        <f>$B89*'Course Units'!D66</f>
        <v>0</v>
      </c>
      <c r="F89" s="6">
        <f>$B89*'Course Units'!F66</f>
        <v>0</v>
      </c>
      <c r="G89" s="6">
        <f>$B89*'Course Units'!G66</f>
        <v>0</v>
      </c>
      <c r="H89" s="6">
        <f>$B89*'Course Units'!H66</f>
        <v>0</v>
      </c>
      <c r="I89" s="6">
        <f>$B89*'Course Units'!I66</f>
        <v>0</v>
      </c>
      <c r="J89" s="6">
        <f>$B89*'Course Units'!J66</f>
        <v>0</v>
      </c>
      <c r="K89" s="6">
        <f>$B89*'Course Units'!K66</f>
        <v>0</v>
      </c>
      <c r="L89" s="6">
        <f>$B89*'Course Units'!L66</f>
        <v>0</v>
      </c>
      <c r="M89" s="6">
        <f>$B89*'Course Units'!M66</f>
        <v>0</v>
      </c>
      <c r="N89" t="str">
        <f t="shared" si="4"/>
        <v/>
      </c>
    </row>
    <row r="90" spans="1:14" x14ac:dyDescent="0.2">
      <c r="A90" s="5" t="str">
        <f>'Course Units'!A67</f>
        <v>ELEC 448 Intro to Robotics</v>
      </c>
      <c r="B90" s="52">
        <v>0</v>
      </c>
      <c r="C90" s="6">
        <f>$B90*'Course Units'!B67</f>
        <v>0</v>
      </c>
      <c r="D90" s="6">
        <f>$B90*'Course Units'!C67</f>
        <v>0</v>
      </c>
      <c r="E90" s="6">
        <f>$B90*'Course Units'!D67</f>
        <v>0</v>
      </c>
      <c r="F90" s="6">
        <f>$B90*'Course Units'!F67</f>
        <v>0</v>
      </c>
      <c r="G90" s="6">
        <f>$B90*'Course Units'!G67</f>
        <v>0</v>
      </c>
      <c r="H90" s="6">
        <f>$B90*'Course Units'!H67</f>
        <v>0</v>
      </c>
      <c r="I90" s="6">
        <f>$B90*'Course Units'!I67</f>
        <v>0</v>
      </c>
      <c r="J90" s="6">
        <f>$B90*'Course Units'!J67</f>
        <v>0</v>
      </c>
      <c r="K90" s="6">
        <f>$B90*'Course Units'!K67</f>
        <v>0</v>
      </c>
      <c r="L90" s="6">
        <f>$B90*'Course Units'!L67</f>
        <v>0</v>
      </c>
      <c r="M90" s="6">
        <f>$B90*'Course Units'!M67</f>
        <v>0</v>
      </c>
      <c r="N90" t="str">
        <f t="shared" si="4"/>
        <v/>
      </c>
    </row>
    <row r="91" spans="1:14" x14ac:dyDescent="0.2">
      <c r="A91" s="5" t="str">
        <f>'Course Units'!A68</f>
        <v>ELEC 451 Integ. Circuit Engineering</v>
      </c>
      <c r="B91" s="52">
        <v>0</v>
      </c>
      <c r="C91" s="6">
        <f>$B91*'Course Units'!B68</f>
        <v>0</v>
      </c>
      <c r="D91" s="6">
        <f>$B91*'Course Units'!C68</f>
        <v>0</v>
      </c>
      <c r="E91" s="6">
        <f>$B91*'Course Units'!D68</f>
        <v>0</v>
      </c>
      <c r="F91" s="6">
        <f>$B91*'Course Units'!F68</f>
        <v>0</v>
      </c>
      <c r="G91" s="6">
        <f>$B91*'Course Units'!G68</f>
        <v>0</v>
      </c>
      <c r="H91" s="6">
        <f>$B91*'Course Units'!H68</f>
        <v>0</v>
      </c>
      <c r="I91" s="6">
        <f>$B91*'Course Units'!I68</f>
        <v>0</v>
      </c>
      <c r="J91" s="6">
        <f>$B91*'Course Units'!J68</f>
        <v>0</v>
      </c>
      <c r="K91" s="6">
        <f>$B91*'Course Units'!K68</f>
        <v>0</v>
      </c>
      <c r="L91" s="6">
        <f>$B91*'Course Units'!L68</f>
        <v>0</v>
      </c>
      <c r="M91" s="6">
        <f>$B91*'Course Units'!M68</f>
        <v>0</v>
      </c>
      <c r="N91" t="str">
        <f t="shared" si="4"/>
        <v/>
      </c>
    </row>
    <row r="92" spans="1:14" x14ac:dyDescent="0.2">
      <c r="A92" s="5" t="str">
        <f>'Course Units'!A69</f>
        <v>ELEC 470 Comp. Sys. Architecture</v>
      </c>
      <c r="B92" s="52">
        <v>0</v>
      </c>
      <c r="C92" s="6">
        <f>$B92*'Course Units'!B69</f>
        <v>0</v>
      </c>
      <c r="D92" s="6">
        <f>$B92*'Course Units'!C69</f>
        <v>0</v>
      </c>
      <c r="E92" s="6">
        <f>$B92*'Course Units'!D69</f>
        <v>0</v>
      </c>
      <c r="F92" s="6">
        <f>$B92*'Course Units'!F69</f>
        <v>0</v>
      </c>
      <c r="G92" s="6">
        <f>$B92*'Course Units'!G69</f>
        <v>0</v>
      </c>
      <c r="H92" s="6">
        <f>$B92*'Course Units'!H69</f>
        <v>0</v>
      </c>
      <c r="I92" s="6">
        <f>$B92*'Course Units'!I69</f>
        <v>0</v>
      </c>
      <c r="J92" s="6">
        <f>$B92*'Course Units'!J69</f>
        <v>0</v>
      </c>
      <c r="K92" s="6">
        <f>$B92*'Course Units'!K69</f>
        <v>0</v>
      </c>
      <c r="L92" s="6">
        <f>$B92*'Course Units'!L69</f>
        <v>0</v>
      </c>
      <c r="M92" s="6">
        <f>$B92*'Course Units'!M69</f>
        <v>0</v>
      </c>
      <c r="N92" t="str">
        <f t="shared" si="4"/>
        <v/>
      </c>
    </row>
    <row r="93" spans="1:14" x14ac:dyDescent="0.2">
      <c r="A93" s="5" t="str">
        <f>'Course Units'!A70</f>
        <v>ELEC 471 Safety Critical Soft Eng.</v>
      </c>
      <c r="B93" s="52">
        <v>0</v>
      </c>
      <c r="C93" s="6">
        <f>$B93*'Course Units'!B70</f>
        <v>0</v>
      </c>
      <c r="D93" s="6">
        <f>$B93*'Course Units'!C70</f>
        <v>0</v>
      </c>
      <c r="E93" s="6">
        <f>$B93*'Course Units'!D70</f>
        <v>0</v>
      </c>
      <c r="F93" s="6">
        <f>$B93*'Course Units'!F70</f>
        <v>0</v>
      </c>
      <c r="G93" s="6">
        <f>$B93*'Course Units'!G70</f>
        <v>0</v>
      </c>
      <c r="H93" s="6">
        <f>$B93*'Course Units'!H70</f>
        <v>0</v>
      </c>
      <c r="I93" s="6">
        <f>$B93*'Course Units'!I70</f>
        <v>0</v>
      </c>
      <c r="J93" s="6">
        <f>$B93*'Course Units'!J70</f>
        <v>0</v>
      </c>
      <c r="K93" s="6">
        <f>$B93*'Course Units'!K70</f>
        <v>0</v>
      </c>
      <c r="L93" s="6">
        <f>$B93*'Course Units'!L70</f>
        <v>0</v>
      </c>
      <c r="M93" s="6">
        <f>$B93*'Course Units'!M70</f>
        <v>0</v>
      </c>
    </row>
    <row r="94" spans="1:14" x14ac:dyDescent="0.2">
      <c r="A94" s="5" t="str">
        <f>'Course Units'!A71</f>
        <v>ELEC 472 Artificial Inlelligence &amp; Interactive Systems</v>
      </c>
      <c r="B94" s="52">
        <v>0</v>
      </c>
      <c r="C94" s="6">
        <f>$B94*'Course Units'!B71</f>
        <v>0</v>
      </c>
      <c r="D94" s="6">
        <f>$B94*'Course Units'!C71</f>
        <v>0</v>
      </c>
      <c r="E94" s="6">
        <f>$B94*'Course Units'!D71</f>
        <v>0</v>
      </c>
      <c r="F94" s="6">
        <f>$B94*'Course Units'!F71</f>
        <v>0</v>
      </c>
      <c r="G94" s="6">
        <f>$B94*'Course Units'!G71</f>
        <v>0</v>
      </c>
      <c r="H94" s="6">
        <f>$B94*'Course Units'!H71</f>
        <v>0</v>
      </c>
      <c r="I94" s="6">
        <f>$B94*'Course Units'!I71</f>
        <v>0</v>
      </c>
      <c r="J94" s="6">
        <f>$B94*'Course Units'!J71</f>
        <v>0</v>
      </c>
      <c r="K94" s="6">
        <f>$B94*'Course Units'!K71</f>
        <v>0</v>
      </c>
      <c r="L94" s="6">
        <f>$B94*'Course Units'!L71</f>
        <v>0</v>
      </c>
      <c r="M94" s="6">
        <f>$B94*'Course Units'!M71</f>
        <v>0</v>
      </c>
    </row>
    <row r="95" spans="1:14" x14ac:dyDescent="0.2">
      <c r="A95" s="5" t="str">
        <f>'Course Units'!A72</f>
        <v>ELEC 473 Crytography and Network Security</v>
      </c>
      <c r="B95" s="52">
        <v>0</v>
      </c>
      <c r="C95" s="6">
        <f>$B95*'Course Units'!B72</f>
        <v>0</v>
      </c>
      <c r="D95" s="6">
        <f>$B95*'Course Units'!C72</f>
        <v>0</v>
      </c>
      <c r="E95" s="6">
        <f>$B95*'Course Units'!D72</f>
        <v>0</v>
      </c>
      <c r="F95" s="6">
        <f>$B95*'Course Units'!F72</f>
        <v>0</v>
      </c>
      <c r="G95" s="6">
        <f>$B95*'Course Units'!G72</f>
        <v>0</v>
      </c>
      <c r="H95" s="6">
        <f>$B95*'Course Units'!H72</f>
        <v>0</v>
      </c>
      <c r="I95" s="6">
        <f>$B95*'Course Units'!I72</f>
        <v>0</v>
      </c>
      <c r="J95" s="6">
        <f>$B95*'Course Units'!J72</f>
        <v>0</v>
      </c>
      <c r="K95" s="6">
        <f>$B95*'Course Units'!K72</f>
        <v>0</v>
      </c>
      <c r="L95" s="6">
        <f>$B95*'Course Units'!L72</f>
        <v>0</v>
      </c>
      <c r="M95" s="6">
        <f>$B95*'Course Units'!M72</f>
        <v>0</v>
      </c>
    </row>
    <row r="96" spans="1:14" x14ac:dyDescent="0.2">
      <c r="A96" s="5" t="str">
        <f>'Course Units'!A73</f>
        <v>ELEC 475 Computer Vision with Deep Learning</v>
      </c>
      <c r="B96" s="52">
        <v>0</v>
      </c>
      <c r="C96" s="6">
        <f>$B96*'Course Units'!B73</f>
        <v>0</v>
      </c>
      <c r="D96" s="6">
        <f>$B96*'Course Units'!C73</f>
        <v>0</v>
      </c>
      <c r="E96" s="6">
        <f>$B96*'Course Units'!D73</f>
        <v>0</v>
      </c>
      <c r="F96" s="6">
        <f>$B96*'Course Units'!F73</f>
        <v>0</v>
      </c>
      <c r="G96" s="6">
        <f>$B96*'Course Units'!G73</f>
        <v>0</v>
      </c>
      <c r="H96" s="6">
        <f>$B96*'Course Units'!H73</f>
        <v>0</v>
      </c>
      <c r="I96" s="6">
        <f>$B96*'Course Units'!I73</f>
        <v>0</v>
      </c>
      <c r="J96" s="6">
        <f>$B96*'Course Units'!J73</f>
        <v>0</v>
      </c>
      <c r="K96" s="6">
        <f>$B96*'Course Units'!K73</f>
        <v>0</v>
      </c>
      <c r="L96" s="6">
        <f>$B96*'Course Units'!L73</f>
        <v>0</v>
      </c>
      <c r="M96" s="6">
        <f>$B96*'Course Units'!M73</f>
        <v>0</v>
      </c>
    </row>
    <row r="97" spans="1:14" x14ac:dyDescent="0.2">
      <c r="A97" s="5" t="str">
        <f>'Course Units'!A74</f>
        <v>ELEC 476 Soft. Eng. for Social Good</v>
      </c>
      <c r="B97" s="52">
        <v>0</v>
      </c>
      <c r="C97" s="6">
        <f>$B97*'Course Units'!B74</f>
        <v>0</v>
      </c>
      <c r="D97" s="6">
        <f>$B97*'Course Units'!C74</f>
        <v>0</v>
      </c>
      <c r="E97" s="6">
        <f>$B97*'Course Units'!D74</f>
        <v>0</v>
      </c>
      <c r="F97" s="6">
        <f>$B97*'Course Units'!F74</f>
        <v>0</v>
      </c>
      <c r="G97" s="6">
        <f>$B97*'Course Units'!G74</f>
        <v>0</v>
      </c>
      <c r="H97" s="6">
        <f>$B97*'Course Units'!H74</f>
        <v>0</v>
      </c>
      <c r="I97" s="6">
        <f>$B97*'Course Units'!I74</f>
        <v>0</v>
      </c>
      <c r="J97" s="6">
        <f>$B97*'Course Units'!J74</f>
        <v>0</v>
      </c>
      <c r="K97" s="6">
        <f>$B97*'Course Units'!K74</f>
        <v>0</v>
      </c>
      <c r="L97" s="6">
        <f>$B97*'Course Units'!L74</f>
        <v>0</v>
      </c>
      <c r="M97" s="6">
        <f>$B97*'Course Units'!M74</f>
        <v>0</v>
      </c>
    </row>
    <row r="98" spans="1:14" x14ac:dyDescent="0.2">
      <c r="A98" s="5" t="str">
        <f>'Course Units'!A75</f>
        <v>ELEC 477 Distributed Systems</v>
      </c>
      <c r="B98" s="52">
        <v>0</v>
      </c>
      <c r="C98" s="6">
        <f>$B98*'Course Units'!B75</f>
        <v>0</v>
      </c>
      <c r="D98" s="6">
        <f>$B98*'Course Units'!C75</f>
        <v>0</v>
      </c>
      <c r="E98" s="6">
        <f>$B98*'Course Units'!D75</f>
        <v>0</v>
      </c>
      <c r="F98" s="6">
        <f>$B98*'Course Units'!F75</f>
        <v>0</v>
      </c>
      <c r="G98" s="6">
        <f>$B98*'Course Units'!G75</f>
        <v>0</v>
      </c>
      <c r="H98" s="6">
        <f>$B98*'Course Units'!H75</f>
        <v>0</v>
      </c>
      <c r="I98" s="6">
        <f>$B98*'Course Units'!I75</f>
        <v>0</v>
      </c>
      <c r="J98" s="6">
        <f>$B98*'Course Units'!J75</f>
        <v>0</v>
      </c>
      <c r="K98" s="6">
        <f>$B98*'Course Units'!K75</f>
        <v>0</v>
      </c>
      <c r="L98" s="6">
        <f>$B98*'Course Units'!L75</f>
        <v>0</v>
      </c>
      <c r="M98" s="6">
        <f>$B98*'Course Units'!M75</f>
        <v>0</v>
      </c>
    </row>
    <row r="99" spans="1:14" x14ac:dyDescent="0.2">
      <c r="A99" s="5" t="str">
        <f>'Course Units'!A76</f>
        <v>ELEC 497 Research Project</v>
      </c>
      <c r="B99" s="52">
        <v>0</v>
      </c>
      <c r="C99" s="6">
        <f>$B99*'Course Units'!B76</f>
        <v>0</v>
      </c>
      <c r="D99" s="6">
        <f>$B99*'Course Units'!C76</f>
        <v>0</v>
      </c>
      <c r="E99" s="6">
        <f>$B99*'Course Units'!D76</f>
        <v>0</v>
      </c>
      <c r="F99" s="6">
        <f>$B99*'Course Units'!F76</f>
        <v>0</v>
      </c>
      <c r="G99" s="6">
        <f>$B99*'Course Units'!G76</f>
        <v>0</v>
      </c>
      <c r="H99" s="6">
        <f>$B99*'Course Units'!H76</f>
        <v>0</v>
      </c>
      <c r="I99" s="6">
        <f>$B99*'Course Units'!I76</f>
        <v>0</v>
      </c>
      <c r="J99" s="6">
        <f>$B99*'Course Units'!J76</f>
        <v>0</v>
      </c>
      <c r="K99" s="6">
        <f>$B99*'Course Units'!K76</f>
        <v>0</v>
      </c>
      <c r="L99" s="6">
        <f>$B99*'Course Units'!L76</f>
        <v>0</v>
      </c>
      <c r="M99" s="6">
        <f>$B99*'Course Units'!M76</f>
        <v>0</v>
      </c>
      <c r="N99" t="str">
        <f t="shared" si="4"/>
        <v/>
      </c>
    </row>
    <row r="100" spans="1:14" x14ac:dyDescent="0.2">
      <c r="A100" s="5" t="str">
        <f>'Course Units'!A77</f>
        <v>SOFT 423 Software Requirements</v>
      </c>
      <c r="B100" s="52">
        <v>0</v>
      </c>
      <c r="C100" s="6">
        <f>$B100*'Course Units'!B77</f>
        <v>0</v>
      </c>
      <c r="D100" s="6">
        <f>$B100*'Course Units'!C77</f>
        <v>0</v>
      </c>
      <c r="E100" s="6">
        <f>$B100*'Course Units'!D77</f>
        <v>0</v>
      </c>
      <c r="F100" s="6">
        <f>$B100*'Course Units'!F77</f>
        <v>0</v>
      </c>
      <c r="G100" s="6">
        <f>$B100*'Course Units'!G77</f>
        <v>0</v>
      </c>
      <c r="H100" s="6">
        <f>$B100*'Course Units'!H77</f>
        <v>0</v>
      </c>
      <c r="I100" s="6">
        <f>$B100*'Course Units'!I77</f>
        <v>0</v>
      </c>
      <c r="J100" s="6">
        <f>$B100*'Course Units'!J77</f>
        <v>0</v>
      </c>
      <c r="K100" s="6">
        <f>$B100*'Course Units'!K77</f>
        <v>0</v>
      </c>
      <c r="L100" s="6">
        <f>$B100*'Course Units'!L77</f>
        <v>0</v>
      </c>
      <c r="M100" s="6">
        <f>$B100*'Course Units'!M77</f>
        <v>0</v>
      </c>
    </row>
    <row r="101" spans="1:14" x14ac:dyDescent="0.2">
      <c r="A101" s="5" t="str">
        <f>'Course Units'!A78</f>
        <v>SOFT 437 Performance Analysis</v>
      </c>
      <c r="B101" s="52">
        <v>0</v>
      </c>
      <c r="C101" s="6">
        <f>$B101*'Course Units'!B78</f>
        <v>0</v>
      </c>
      <c r="D101" s="6">
        <f>$B101*'Course Units'!C78</f>
        <v>0</v>
      </c>
      <c r="E101" s="6">
        <f>$B101*'Course Units'!D78</f>
        <v>0</v>
      </c>
      <c r="F101" s="6">
        <f>$B101*'Course Units'!F78</f>
        <v>0</v>
      </c>
      <c r="G101" s="6">
        <f>$B101*'Course Units'!G78</f>
        <v>0</v>
      </c>
      <c r="H101" s="6">
        <f>$B101*'Course Units'!H78</f>
        <v>0</v>
      </c>
      <c r="I101" s="6">
        <f>$B101*'Course Units'!I78</f>
        <v>0</v>
      </c>
      <c r="J101" s="6">
        <f>$B101*'Course Units'!J78</f>
        <v>0</v>
      </c>
      <c r="K101" s="6">
        <f>$B101*'Course Units'!K78</f>
        <v>0</v>
      </c>
      <c r="L101" s="6">
        <f>$B101*'Course Units'!L78</f>
        <v>0</v>
      </c>
      <c r="M101" s="6">
        <f>$B101*'Course Units'!M78</f>
        <v>0</v>
      </c>
      <c r="N101" t="str">
        <f>IF(B101,IF(O101,"OK","PRQ?"),"")</f>
        <v/>
      </c>
    </row>
    <row r="102" spans="1:14" ht="12.75" customHeight="1" x14ac:dyDescent="0.2">
      <c r="A102" s="398"/>
      <c r="B102" s="398"/>
      <c r="C102" s="398"/>
      <c r="D102" s="398"/>
      <c r="E102" s="398"/>
      <c r="F102" s="398"/>
      <c r="G102" s="398"/>
      <c r="H102" s="398"/>
      <c r="I102" s="398"/>
      <c r="J102" s="398"/>
      <c r="K102" s="398"/>
      <c r="L102" s="398"/>
      <c r="M102" s="398"/>
    </row>
    <row r="103" spans="1:14" ht="12.75" customHeight="1" x14ac:dyDescent="0.2">
      <c r="A103" s="404" t="s">
        <v>542</v>
      </c>
      <c r="B103" s="405"/>
      <c r="C103" s="405"/>
      <c r="D103" s="405"/>
      <c r="E103" s="405"/>
      <c r="F103" s="405"/>
      <c r="G103" s="405"/>
      <c r="H103" s="405"/>
      <c r="I103" s="405"/>
      <c r="J103" s="405"/>
      <c r="K103" s="405"/>
      <c r="L103" s="405"/>
      <c r="M103" s="406"/>
    </row>
    <row r="104" spans="1:14" x14ac:dyDescent="0.2">
      <c r="A104" s="56"/>
      <c r="B104" s="57" t="s">
        <v>1</v>
      </c>
      <c r="C104" s="57" t="s">
        <v>2</v>
      </c>
      <c r="D104" s="57" t="s">
        <v>3</v>
      </c>
      <c r="E104" s="57" t="s">
        <v>4</v>
      </c>
      <c r="F104" s="57" t="s">
        <v>5</v>
      </c>
      <c r="G104" s="57" t="s">
        <v>90</v>
      </c>
      <c r="H104" s="57" t="s">
        <v>7</v>
      </c>
      <c r="I104" s="57" t="s">
        <v>91</v>
      </c>
      <c r="J104" s="57" t="s">
        <v>9</v>
      </c>
      <c r="K104" s="57" t="s">
        <v>10</v>
      </c>
      <c r="L104" s="57" t="s">
        <v>11</v>
      </c>
      <c r="M104" s="58" t="s">
        <v>12</v>
      </c>
    </row>
    <row r="105" spans="1:14" x14ac:dyDescent="0.2">
      <c r="A105" s="5" t="str">
        <f>'Course Units'!A80</f>
        <v xml:space="preserve">APSC 303 Professional Internship, Winter </v>
      </c>
      <c r="B105" s="52">
        <v>0</v>
      </c>
      <c r="C105" s="19">
        <f>$B105*'Course Units'!B80</f>
        <v>0</v>
      </c>
      <c r="D105" s="19">
        <f>$B105*'Course Units'!C80</f>
        <v>0</v>
      </c>
      <c r="E105" s="19">
        <f>$B105*'Course Units'!D80</f>
        <v>0</v>
      </c>
      <c r="F105" s="19">
        <f>$B105*'Course Units'!F80</f>
        <v>0</v>
      </c>
      <c r="G105" s="19">
        <f>$B105*'Course Units'!G80</f>
        <v>0</v>
      </c>
      <c r="H105" s="19">
        <f>$B105*'Course Units'!H80</f>
        <v>0</v>
      </c>
      <c r="I105" s="19">
        <f>$B105*'Course Units'!I80</f>
        <v>0</v>
      </c>
      <c r="J105" s="19">
        <f>$B105*'Course Units'!J80</f>
        <v>0</v>
      </c>
      <c r="K105" s="19">
        <f>$B105*'Course Units'!K80</f>
        <v>0</v>
      </c>
      <c r="L105" s="19">
        <f>$B105*'Course Units'!L80</f>
        <v>0</v>
      </c>
      <c r="M105" s="19">
        <f>$B105*'Course Units'!M80</f>
        <v>0</v>
      </c>
    </row>
    <row r="106" spans="1:14" x14ac:dyDescent="0.2">
      <c r="A106" s="5" t="str">
        <f>'Course Units'!A81</f>
        <v>APSC 400 Tech., Eng'g &amp; Mgt (TEAM)</v>
      </c>
      <c r="B106" s="52">
        <v>0</v>
      </c>
      <c r="C106" s="19">
        <f>$B106*'Course Units'!B81</f>
        <v>0</v>
      </c>
      <c r="D106" s="19">
        <f>$B106*'Course Units'!C81</f>
        <v>0</v>
      </c>
      <c r="E106" s="19">
        <f>$B106*'Course Units'!D81</f>
        <v>0</v>
      </c>
      <c r="F106" s="19">
        <f>$B106*'Course Units'!F81</f>
        <v>0</v>
      </c>
      <c r="G106" s="19">
        <f>$B106*'Course Units'!G81</f>
        <v>0</v>
      </c>
      <c r="H106" s="19">
        <f>$B106*'Course Units'!H81</f>
        <v>0</v>
      </c>
      <c r="I106" s="19">
        <f>$B106*'Course Units'!I81</f>
        <v>0</v>
      </c>
      <c r="J106" s="19">
        <f>$B106*'Course Units'!J81</f>
        <v>0</v>
      </c>
      <c r="K106" s="19">
        <f>$B106*'Course Units'!K81</f>
        <v>0</v>
      </c>
      <c r="L106" s="19">
        <f>$B106*'Course Units'!L81</f>
        <v>0</v>
      </c>
      <c r="M106" s="19">
        <f>$B106*'Course Units'!M81</f>
        <v>0</v>
      </c>
    </row>
    <row r="107" spans="1:14" x14ac:dyDescent="0.2">
      <c r="A107" s="5" t="str">
        <f>'Course Units'!A82</f>
        <v>APSC 401 Interdisciplinary Projects</v>
      </c>
      <c r="B107" s="52">
        <v>0</v>
      </c>
      <c r="C107" s="19">
        <f>$B107*'Course Units'!B82</f>
        <v>0</v>
      </c>
      <c r="D107" s="19">
        <f>$B107*'Course Units'!C82</f>
        <v>0</v>
      </c>
      <c r="E107" s="19">
        <f>$B107*'Course Units'!D82</f>
        <v>0</v>
      </c>
      <c r="F107" s="19">
        <f>$B107*'Course Units'!F82</f>
        <v>0</v>
      </c>
      <c r="G107" s="19">
        <f>$B107*'Course Units'!G82</f>
        <v>0</v>
      </c>
      <c r="H107" s="19">
        <f>$B107*'Course Units'!H82</f>
        <v>0</v>
      </c>
      <c r="I107" s="19">
        <f>$B107*'Course Units'!I82</f>
        <v>0</v>
      </c>
      <c r="J107" s="19">
        <f>$B107*'Course Units'!J82</f>
        <v>0</v>
      </c>
      <c r="K107" s="19">
        <f>$B107*'Course Units'!K82</f>
        <v>0</v>
      </c>
      <c r="L107" s="19">
        <f>$B107*'Course Units'!L82</f>
        <v>0</v>
      </c>
      <c r="M107" s="19">
        <f>$B107*'Course Units'!M82</f>
        <v>0</v>
      </c>
    </row>
    <row r="108" spans="1:14" x14ac:dyDescent="0.2">
      <c r="A108" s="5" t="str">
        <f>'Course Units'!A83</f>
        <v>CMPE 204 Logic for Computing Science</v>
      </c>
      <c r="B108" s="52">
        <v>0</v>
      </c>
      <c r="C108" s="19">
        <f>$B108*'Course Units'!B83</f>
        <v>0</v>
      </c>
      <c r="D108" s="19">
        <f>$B108*'Course Units'!C83</f>
        <v>0</v>
      </c>
      <c r="E108" s="19">
        <f>$B108*'Course Units'!D83</f>
        <v>0</v>
      </c>
      <c r="F108" s="19">
        <f>$B108*'Course Units'!F83</f>
        <v>0</v>
      </c>
      <c r="G108" s="19">
        <f>$B108*'Course Units'!G83</f>
        <v>0</v>
      </c>
      <c r="H108" s="19">
        <f>$B108*'Course Units'!H83</f>
        <v>0</v>
      </c>
      <c r="I108" s="19">
        <f>$B108*'Course Units'!I83</f>
        <v>0</v>
      </c>
      <c r="J108" s="19">
        <f>$B108*'Course Units'!J83</f>
        <v>0</v>
      </c>
      <c r="K108" s="19">
        <f>$B108*'Course Units'!K83</f>
        <v>0</v>
      </c>
      <c r="L108" s="19">
        <f>$B108*'Course Units'!L83</f>
        <v>0</v>
      </c>
      <c r="M108" s="19">
        <f>$B108*'Course Units'!M83</f>
        <v>0</v>
      </c>
      <c r="N108" t="str">
        <f>IF(B109,IF(O108,"OK","PRQ?"),"")</f>
        <v/>
      </c>
    </row>
    <row r="109" spans="1:14" x14ac:dyDescent="0.2">
      <c r="A109" s="5" t="str">
        <f>'Course Units'!A84</f>
        <v>CMPE 251 Data Analytics</v>
      </c>
      <c r="B109" s="52">
        <v>0</v>
      </c>
      <c r="C109" s="19">
        <f>$B109*'Course Units'!B84</f>
        <v>0</v>
      </c>
      <c r="D109" s="19">
        <f>$B109*'Course Units'!C84</f>
        <v>0</v>
      </c>
      <c r="E109" s="19">
        <f>$B109*'Course Units'!D84</f>
        <v>0</v>
      </c>
      <c r="F109" s="19">
        <f>$B109*'Course Units'!F84</f>
        <v>0</v>
      </c>
      <c r="G109" s="19">
        <f>$B109*'Course Units'!G84</f>
        <v>0</v>
      </c>
      <c r="H109" s="19">
        <f>$B109*'Course Units'!H84</f>
        <v>0</v>
      </c>
      <c r="I109" s="19">
        <f>$B109*'Course Units'!I84</f>
        <v>0</v>
      </c>
      <c r="J109" s="19">
        <f>$B109*'Course Units'!J84</f>
        <v>0</v>
      </c>
      <c r="K109" s="19">
        <f>$B109*'Course Units'!K84</f>
        <v>0</v>
      </c>
      <c r="L109" s="19">
        <f>$B109*'Course Units'!L84</f>
        <v>0</v>
      </c>
      <c r="M109" s="19">
        <f>$B109*'Course Units'!M84</f>
        <v>0</v>
      </c>
      <c r="N109" t="str">
        <f>IF(B110,IF(O109,"OK","PRQ?"),"")</f>
        <v/>
      </c>
    </row>
    <row r="110" spans="1:14" x14ac:dyDescent="0.2">
      <c r="A110" s="5" t="str">
        <f>'Course Units'!A85</f>
        <v>CMPE 322 Software Architecture</v>
      </c>
      <c r="B110" s="52">
        <v>0</v>
      </c>
      <c r="C110" s="19">
        <f>$B110*'Course Units'!B85</f>
        <v>0</v>
      </c>
      <c r="D110" s="19">
        <f>$B110*'Course Units'!C85</f>
        <v>0</v>
      </c>
      <c r="E110" s="19">
        <f>$B110*'Course Units'!D85</f>
        <v>0</v>
      </c>
      <c r="F110" s="19">
        <f>$B110*'Course Units'!F85</f>
        <v>0</v>
      </c>
      <c r="G110" s="19">
        <f>$B110*'Course Units'!G85</f>
        <v>0</v>
      </c>
      <c r="H110" s="19">
        <f>$B110*'Course Units'!H85</f>
        <v>0</v>
      </c>
      <c r="I110" s="19">
        <f>$B110*'Course Units'!I85</f>
        <v>0</v>
      </c>
      <c r="J110" s="19">
        <f>$B110*'Course Units'!J85</f>
        <v>0</v>
      </c>
      <c r="K110" s="19">
        <f>$B110*'Course Units'!K85</f>
        <v>0</v>
      </c>
      <c r="L110" s="19">
        <f>$B110*'Course Units'!L85</f>
        <v>0</v>
      </c>
      <c r="M110" s="19">
        <f>$B110*'Course Units'!M85</f>
        <v>0</v>
      </c>
      <c r="N110" t="str">
        <f>IF(B111,IF(O110,"OK","PRQ?"),"")</f>
        <v/>
      </c>
    </row>
    <row r="111" spans="1:14" x14ac:dyDescent="0.2">
      <c r="A111" s="5" t="str">
        <f>'Course Units'!A86</f>
        <v>CMPE 325 Human Computer Interaction</v>
      </c>
      <c r="B111" s="52">
        <v>0</v>
      </c>
      <c r="C111" s="19">
        <f>$B111*'Course Units'!B86</f>
        <v>0</v>
      </c>
      <c r="D111" s="19">
        <f>$B111*'Course Units'!C86</f>
        <v>0</v>
      </c>
      <c r="E111" s="19">
        <f>$B111*'Course Units'!D86</f>
        <v>0</v>
      </c>
      <c r="F111" s="19">
        <f>$B111*'Course Units'!F86</f>
        <v>0</v>
      </c>
      <c r="G111" s="19">
        <f>$B111*'Course Units'!G86</f>
        <v>0</v>
      </c>
      <c r="H111" s="19">
        <f>$B111*'Course Units'!H86</f>
        <v>0</v>
      </c>
      <c r="I111" s="19">
        <f>$B111*'Course Units'!I86</f>
        <v>0</v>
      </c>
      <c r="J111" s="19">
        <f>$B111*'Course Units'!J86</f>
        <v>0</v>
      </c>
      <c r="K111" s="19">
        <f>$B111*'Course Units'!K86</f>
        <v>0</v>
      </c>
      <c r="L111" s="19">
        <f>$B111*'Course Units'!L86</f>
        <v>0</v>
      </c>
      <c r="M111" s="19">
        <f>$B111*'Course Units'!M86</f>
        <v>0</v>
      </c>
      <c r="N111" t="str">
        <f>IF(B112,IF(O111,"OK","PRQ?"),"")</f>
        <v/>
      </c>
    </row>
    <row r="112" spans="1:14" x14ac:dyDescent="0.2">
      <c r="A112" s="5" t="str">
        <f>'Course Units'!A87</f>
        <v>CMPE 327 Software Quality Assurance</v>
      </c>
      <c r="B112" s="52">
        <v>0</v>
      </c>
      <c r="C112" s="19">
        <f>$B112*'Course Units'!B87</f>
        <v>0</v>
      </c>
      <c r="D112" s="19">
        <f>$B112*'Course Units'!C87</f>
        <v>0</v>
      </c>
      <c r="E112" s="19">
        <f>$B112*'Course Units'!D87</f>
        <v>0</v>
      </c>
      <c r="F112" s="19">
        <f>$B112*'Course Units'!F87</f>
        <v>0</v>
      </c>
      <c r="G112" s="19">
        <f>$B112*'Course Units'!G87</f>
        <v>0</v>
      </c>
      <c r="H112" s="19">
        <f>$B112*'Course Units'!H87</f>
        <v>0</v>
      </c>
      <c r="I112" s="19">
        <f>$B112*'Course Units'!I87</f>
        <v>0</v>
      </c>
      <c r="J112" s="19">
        <f>$B112*'Course Units'!J87</f>
        <v>0</v>
      </c>
      <c r="K112" s="19">
        <f>$B112*'Course Units'!K87</f>
        <v>0</v>
      </c>
      <c r="L112" s="19">
        <f>$B112*'Course Units'!L87</f>
        <v>0</v>
      </c>
      <c r="M112" s="19">
        <f>$B112*'Course Units'!M87</f>
        <v>0</v>
      </c>
    </row>
    <row r="113" spans="1:14" x14ac:dyDescent="0.2">
      <c r="A113" s="5" t="str">
        <f>'Course Units'!A88</f>
        <v>CMPE 332 Database Management Systems</v>
      </c>
      <c r="B113" s="52">
        <v>0</v>
      </c>
      <c r="C113" s="19">
        <f>$B113*'Course Units'!B88</f>
        <v>0</v>
      </c>
      <c r="D113" s="19">
        <f>$B113*'Course Units'!C88</f>
        <v>0</v>
      </c>
      <c r="E113" s="19">
        <f>$B113*'Course Units'!D88</f>
        <v>0</v>
      </c>
      <c r="F113" s="19">
        <f>$B113*'Course Units'!F88</f>
        <v>0</v>
      </c>
      <c r="G113" s="19">
        <f>$B113*'Course Units'!G88</f>
        <v>0</v>
      </c>
      <c r="H113" s="19">
        <f>$B113*'Course Units'!H88</f>
        <v>0</v>
      </c>
      <c r="I113" s="19">
        <f>$B113*'Course Units'!I88</f>
        <v>0</v>
      </c>
      <c r="J113" s="19">
        <f>$B113*'Course Units'!J88</f>
        <v>0</v>
      </c>
      <c r="K113" s="19">
        <f>$B113*'Course Units'!K88</f>
        <v>0</v>
      </c>
      <c r="L113" s="19">
        <f>$B113*'Course Units'!L88</f>
        <v>0</v>
      </c>
      <c r="M113" s="19">
        <f>$B113*'Course Units'!M88</f>
        <v>0</v>
      </c>
      <c r="N113" t="str">
        <f t="shared" ref="N113:N118" si="5">IF(B114,IF(O113,"OK","PRQ?"),"")</f>
        <v/>
      </c>
    </row>
    <row r="114" spans="1:14" x14ac:dyDescent="0.2">
      <c r="A114" s="5" t="str">
        <f>'Course Units'!A89</f>
        <v>CMPE 351 Advanced Data Analytics</v>
      </c>
      <c r="B114" s="52">
        <v>0</v>
      </c>
      <c r="C114" s="19">
        <f>$B114*'Course Units'!B89</f>
        <v>0</v>
      </c>
      <c r="D114" s="19">
        <f>$B114*'Course Units'!C89</f>
        <v>0</v>
      </c>
      <c r="E114" s="19">
        <f>$B114*'Course Units'!D89</f>
        <v>0</v>
      </c>
      <c r="F114" s="19">
        <f>$B114*'Course Units'!F89</f>
        <v>0</v>
      </c>
      <c r="G114" s="19">
        <f>$B114*'Course Units'!G89</f>
        <v>0</v>
      </c>
      <c r="H114" s="19">
        <f>$B114*'Course Units'!H89</f>
        <v>0</v>
      </c>
      <c r="I114" s="19">
        <f>$B114*'Course Units'!I89</f>
        <v>0</v>
      </c>
      <c r="J114" s="19">
        <f>$B114*'Course Units'!J89</f>
        <v>0</v>
      </c>
      <c r="K114" s="19">
        <f>$B114*'Course Units'!K89</f>
        <v>0</v>
      </c>
      <c r="L114" s="19">
        <f>$B114*'Course Units'!L89</f>
        <v>0</v>
      </c>
      <c r="M114" s="19">
        <f>$B114*'Course Units'!M89</f>
        <v>0</v>
      </c>
      <c r="N114" t="str">
        <f t="shared" si="5"/>
        <v/>
      </c>
    </row>
    <row r="115" spans="1:14" x14ac:dyDescent="0.2">
      <c r="A115" s="5" t="str">
        <f>'Course Units'!A90</f>
        <v>CMPE 422 Formal Methods in Soft. Eng.</v>
      </c>
      <c r="B115" s="52">
        <v>0</v>
      </c>
      <c r="C115" s="19">
        <f>$B115*'Course Units'!B90</f>
        <v>0</v>
      </c>
      <c r="D115" s="19">
        <f>$B115*'Course Units'!C90</f>
        <v>0</v>
      </c>
      <c r="E115" s="19">
        <f>$B115*'Course Units'!D90</f>
        <v>0</v>
      </c>
      <c r="F115" s="19">
        <f>$B115*'Course Units'!F90</f>
        <v>0</v>
      </c>
      <c r="G115" s="19">
        <f>$B115*'Course Units'!G90</f>
        <v>0</v>
      </c>
      <c r="H115" s="19">
        <f>$B115*'Course Units'!H90</f>
        <v>0</v>
      </c>
      <c r="I115" s="19">
        <f>$B115*'Course Units'!I90</f>
        <v>0</v>
      </c>
      <c r="J115" s="19">
        <f>$B115*'Course Units'!J90</f>
        <v>0</v>
      </c>
      <c r="K115" s="19">
        <f>$B115*'Course Units'!K90</f>
        <v>0</v>
      </c>
      <c r="L115" s="19">
        <f>$B115*'Course Units'!L90</f>
        <v>0</v>
      </c>
      <c r="M115" s="19">
        <f>$B115*'Course Units'!M90</f>
        <v>0</v>
      </c>
      <c r="N115" t="e">
        <f>IF(#REF!,IF(O115,"OK","PRQ?"),"")</f>
        <v>#REF!</v>
      </c>
    </row>
    <row r="116" spans="1:14" x14ac:dyDescent="0.2">
      <c r="A116" s="5" t="str">
        <f>'Course Units'!A91</f>
        <v>CMPE 425 Advanced User Interf. Design</v>
      </c>
      <c r="B116" s="52">
        <v>0</v>
      </c>
      <c r="C116" s="19">
        <f>$B116*'Course Units'!B91</f>
        <v>0</v>
      </c>
      <c r="D116" s="19">
        <f>$B116*'Course Units'!C91</f>
        <v>0</v>
      </c>
      <c r="E116" s="19">
        <f>$B116*'Course Units'!D91</f>
        <v>0</v>
      </c>
      <c r="F116" s="19">
        <f>$B116*'Course Units'!F91</f>
        <v>0</v>
      </c>
      <c r="G116" s="19">
        <f>$B116*'Course Units'!G91</f>
        <v>0</v>
      </c>
      <c r="H116" s="19">
        <f>$B116*'Course Units'!H91</f>
        <v>0</v>
      </c>
      <c r="I116" s="19">
        <f>$B116*'Course Units'!I91</f>
        <v>0</v>
      </c>
      <c r="J116" s="19">
        <f>$B116*'Course Units'!J91</f>
        <v>0</v>
      </c>
      <c r="K116" s="19">
        <f>$B116*'Course Units'!K91</f>
        <v>0</v>
      </c>
      <c r="L116" s="19">
        <f>$B116*'Course Units'!L91</f>
        <v>0</v>
      </c>
      <c r="M116" s="19">
        <f>$B116*'Course Units'!M91</f>
        <v>0</v>
      </c>
      <c r="N116" t="e">
        <f>IF(#REF!,IF(O116,"OK","PRQ?"),"")</f>
        <v>#REF!</v>
      </c>
    </row>
    <row r="117" spans="1:14" x14ac:dyDescent="0.2">
      <c r="A117" s="5" t="str">
        <f>'Course Units'!A92</f>
        <v>CMPE 432 Advanced Database Systems</v>
      </c>
      <c r="B117" s="52">
        <v>0</v>
      </c>
      <c r="C117" s="19">
        <f>$B117*'Course Units'!B92</f>
        <v>0</v>
      </c>
      <c r="D117" s="19">
        <f>$B117*'Course Units'!C92</f>
        <v>0</v>
      </c>
      <c r="E117" s="19">
        <f>$B117*'Course Units'!D92</f>
        <v>0</v>
      </c>
      <c r="F117" s="19">
        <f>$B117*'Course Units'!F92</f>
        <v>0</v>
      </c>
      <c r="G117" s="19">
        <f>$B117*'Course Units'!G92</f>
        <v>0</v>
      </c>
      <c r="H117" s="19">
        <f>$B117*'Course Units'!H92</f>
        <v>0</v>
      </c>
      <c r="I117" s="19">
        <f>$B117*'Course Units'!I92</f>
        <v>0</v>
      </c>
      <c r="J117" s="19">
        <f>$B117*'Course Units'!J92</f>
        <v>0</v>
      </c>
      <c r="K117" s="19">
        <f>$B117*'Course Units'!K92</f>
        <v>0</v>
      </c>
      <c r="L117" s="19">
        <f>$B117*'Course Units'!L92</f>
        <v>0</v>
      </c>
      <c r="M117" s="19">
        <f>$B117*'Course Units'!M92</f>
        <v>0</v>
      </c>
      <c r="N117" t="str">
        <f t="shared" si="5"/>
        <v/>
      </c>
    </row>
    <row r="118" spans="1:14" x14ac:dyDescent="0.2">
      <c r="A118" s="5" t="str">
        <f>'Course Units'!A93</f>
        <v>CMPE 452 Neural &amp; Genetic Comp.</v>
      </c>
      <c r="B118" s="52">
        <v>0</v>
      </c>
      <c r="C118" s="19">
        <f>$B118*'Course Units'!B93</f>
        <v>0</v>
      </c>
      <c r="D118" s="19">
        <f>$B118*'Course Units'!C93</f>
        <v>0</v>
      </c>
      <c r="E118" s="19">
        <f>$B118*'Course Units'!D93</f>
        <v>0</v>
      </c>
      <c r="F118" s="19">
        <f>$B118*'Course Units'!F93</f>
        <v>0</v>
      </c>
      <c r="G118" s="19">
        <f>$B118*'Course Units'!G93</f>
        <v>0</v>
      </c>
      <c r="H118" s="19">
        <f>$B118*'Course Units'!H93</f>
        <v>0</v>
      </c>
      <c r="I118" s="19">
        <f>$B118*'Course Units'!I93</f>
        <v>0</v>
      </c>
      <c r="J118" s="19">
        <f>$B118*'Course Units'!J93</f>
        <v>0</v>
      </c>
      <c r="K118" s="19">
        <f>$B118*'Course Units'!K93</f>
        <v>0</v>
      </c>
      <c r="L118" s="19">
        <f>$B118*'Course Units'!L93</f>
        <v>0</v>
      </c>
      <c r="M118" s="19">
        <f>$B118*'Course Units'!M93</f>
        <v>0</v>
      </c>
      <c r="N118" t="str">
        <f t="shared" si="5"/>
        <v/>
      </c>
    </row>
    <row r="119" spans="1:14" x14ac:dyDescent="0.2">
      <c r="A119" s="5" t="str">
        <f>'Course Units'!A94</f>
        <v>CMPE 454 Computer Graphics</v>
      </c>
      <c r="B119" s="52">
        <v>0</v>
      </c>
      <c r="C119" s="19">
        <f>$B119*'Course Units'!B94</f>
        <v>0</v>
      </c>
      <c r="D119" s="19">
        <f>$B119*'Course Units'!C94</f>
        <v>0</v>
      </c>
      <c r="E119" s="19">
        <f>$B119*'Course Units'!D94</f>
        <v>0</v>
      </c>
      <c r="F119" s="19">
        <f>$B119*'Course Units'!F94</f>
        <v>0</v>
      </c>
      <c r="G119" s="19">
        <f>$B119*'Course Units'!G94</f>
        <v>0</v>
      </c>
      <c r="H119" s="19">
        <f>$B119*'Course Units'!H94</f>
        <v>0</v>
      </c>
      <c r="I119" s="19">
        <f>$B119*'Course Units'!I94</f>
        <v>0</v>
      </c>
      <c r="J119" s="19">
        <f>$B119*'Course Units'!J94</f>
        <v>0</v>
      </c>
      <c r="K119" s="19">
        <f>$B119*'Course Units'!K94</f>
        <v>0</v>
      </c>
      <c r="L119" s="19">
        <f>$B119*'Course Units'!L94</f>
        <v>0</v>
      </c>
      <c r="M119" s="19">
        <f>$B119*'Course Units'!M94</f>
        <v>0</v>
      </c>
    </row>
    <row r="120" spans="1:14" x14ac:dyDescent="0.2">
      <c r="A120" s="5" t="str">
        <f>'Course Units'!A95</f>
        <v>CMPE 457 Image Proc. &amp; Comp. Vision</v>
      </c>
      <c r="B120" s="52">
        <v>0</v>
      </c>
      <c r="C120" s="19">
        <f>$B120*'Course Units'!B95</f>
        <v>0</v>
      </c>
      <c r="D120" s="19">
        <f>$B120*'Course Units'!C95</f>
        <v>0</v>
      </c>
      <c r="E120" s="19">
        <f>$B120*'Course Units'!D95</f>
        <v>0</v>
      </c>
      <c r="F120" s="19">
        <f>$B120*'Course Units'!F95</f>
        <v>0</v>
      </c>
      <c r="G120" s="19">
        <f>$B120*'Course Units'!G95</f>
        <v>0</v>
      </c>
      <c r="H120" s="19">
        <f>$B120*'Course Units'!H95</f>
        <v>0</v>
      </c>
      <c r="I120" s="19">
        <f>$B120*'Course Units'!I95</f>
        <v>0</v>
      </c>
      <c r="J120" s="19">
        <f>$B120*'Course Units'!J95</f>
        <v>0</v>
      </c>
      <c r="K120" s="19">
        <f>$B120*'Course Units'!K95</f>
        <v>0</v>
      </c>
      <c r="L120" s="19">
        <f>$B120*'Course Units'!L95</f>
        <v>0</v>
      </c>
      <c r="M120" s="19">
        <f>$B120*'Course Units'!M95</f>
        <v>0</v>
      </c>
    </row>
    <row r="121" spans="1:14" x14ac:dyDescent="0.2">
      <c r="A121" s="5" t="str">
        <f>'Course Units'!A96</f>
        <v>CMPE 458 Prog. Language Processors</v>
      </c>
      <c r="B121" s="52">
        <v>0</v>
      </c>
      <c r="C121" s="19">
        <f>$B121*'Course Units'!B96</f>
        <v>0</v>
      </c>
      <c r="D121" s="19">
        <f>$B121*'Course Units'!C96</f>
        <v>0</v>
      </c>
      <c r="E121" s="19">
        <f>$B121*'Course Units'!D96</f>
        <v>0</v>
      </c>
      <c r="F121" s="19">
        <f>$B121*'Course Units'!F96</f>
        <v>0</v>
      </c>
      <c r="G121" s="19">
        <f>$B121*'Course Units'!G96</f>
        <v>0</v>
      </c>
      <c r="H121" s="19">
        <f>$B121*'Course Units'!H96</f>
        <v>0</v>
      </c>
      <c r="I121" s="19">
        <f>$B121*'Course Units'!I96</f>
        <v>0</v>
      </c>
      <c r="J121" s="19">
        <f>$B121*'Course Units'!J96</f>
        <v>0</v>
      </c>
      <c r="K121" s="19">
        <f>$B121*'Course Units'!K96</f>
        <v>0</v>
      </c>
      <c r="L121" s="19">
        <f>$B121*'Course Units'!L96</f>
        <v>0</v>
      </c>
      <c r="M121" s="19">
        <f>$B121*'Course Units'!M96</f>
        <v>0</v>
      </c>
    </row>
    <row r="122" spans="1:14" x14ac:dyDescent="0.2">
      <c r="A122" s="5" t="str">
        <f>'Course Units'!A97</f>
        <v>ENPH 336 Solid State Devices</v>
      </c>
      <c r="B122" s="52">
        <v>0</v>
      </c>
      <c r="C122" s="19">
        <f>$B122*'Course Units'!B97</f>
        <v>0</v>
      </c>
      <c r="D122" s="19">
        <f>$B122*'Course Units'!C97</f>
        <v>0</v>
      </c>
      <c r="E122" s="19">
        <f>$B122*'Course Units'!D97</f>
        <v>0</v>
      </c>
      <c r="F122" s="19">
        <f>$B122*'Course Units'!F97</f>
        <v>0</v>
      </c>
      <c r="G122" s="19">
        <f>$B122*'Course Units'!G97</f>
        <v>0</v>
      </c>
      <c r="H122" s="19">
        <f>$B122*'Course Units'!H97</f>
        <v>0</v>
      </c>
      <c r="I122" s="19">
        <f>$B122*'Course Units'!I97</f>
        <v>0</v>
      </c>
      <c r="J122" s="19">
        <f>$B122*'Course Units'!J97</f>
        <v>0</v>
      </c>
      <c r="K122" s="19">
        <f>$B122*'Course Units'!K97</f>
        <v>0</v>
      </c>
      <c r="L122" s="19">
        <f>$B122*'Course Units'!L97</f>
        <v>0</v>
      </c>
      <c r="M122" s="19">
        <f>$B122*'Course Units'!M97</f>
        <v>0</v>
      </c>
    </row>
    <row r="123" spans="1:14" x14ac:dyDescent="0.2">
      <c r="A123" s="5" t="str">
        <f>'Course Units'!A98</f>
        <v>MREN 318 Sensors abd Electric Actuators</v>
      </c>
      <c r="B123" s="52">
        <v>0</v>
      </c>
      <c r="C123" s="19">
        <f>$B123*'Course Units'!B98</f>
        <v>0</v>
      </c>
      <c r="D123" s="19">
        <f>$B123*'Course Units'!C98</f>
        <v>0</v>
      </c>
      <c r="E123" s="19">
        <f>$B123*'Course Units'!D98</f>
        <v>0</v>
      </c>
      <c r="F123" s="19">
        <f>$B123*'Course Units'!F98</f>
        <v>0</v>
      </c>
      <c r="G123" s="19">
        <f>$B123*'Course Units'!G98</f>
        <v>0</v>
      </c>
      <c r="H123" s="19">
        <f>$B123*'Course Units'!H98</f>
        <v>0</v>
      </c>
      <c r="I123" s="19">
        <f>$B123*'Course Units'!I98</f>
        <v>0</v>
      </c>
      <c r="J123" s="19">
        <f>$B123*'Course Units'!J98</f>
        <v>0</v>
      </c>
      <c r="K123" s="19">
        <f>$B123*'Course Units'!K98</f>
        <v>0</v>
      </c>
      <c r="L123" s="19">
        <f>$B123*'Course Units'!L98</f>
        <v>0</v>
      </c>
      <c r="M123" s="19">
        <f>$B123*'Course Units'!M98</f>
        <v>0</v>
      </c>
    </row>
    <row r="124" spans="1:14" x14ac:dyDescent="0.2">
      <c r="A124" s="5" t="str">
        <f>'Course Units'!A99</f>
        <v>MREN 348 Intro to Robotics</v>
      </c>
      <c r="B124" s="52">
        <v>0</v>
      </c>
      <c r="C124" s="19">
        <f>$B124*'Course Units'!B99</f>
        <v>0</v>
      </c>
      <c r="D124" s="19">
        <f>$B124*'Course Units'!C99</f>
        <v>0</v>
      </c>
      <c r="E124" s="19">
        <f>$B124*'Course Units'!D99</f>
        <v>0</v>
      </c>
      <c r="F124" s="19">
        <f>$B124*'Course Units'!F99</f>
        <v>0</v>
      </c>
      <c r="G124" s="19">
        <f>$B124*'Course Units'!G99</f>
        <v>0</v>
      </c>
      <c r="H124" s="19">
        <f>$B124*'Course Units'!H99</f>
        <v>0</v>
      </c>
      <c r="I124" s="19">
        <f>$B124*'Course Units'!I99</f>
        <v>0</v>
      </c>
      <c r="J124" s="19">
        <f>$B124*'Course Units'!J99</f>
        <v>0</v>
      </c>
      <c r="K124" s="19">
        <f>$B124*'Course Units'!K99</f>
        <v>0</v>
      </c>
      <c r="L124" s="19">
        <f>$B124*'Course Units'!L99</f>
        <v>0</v>
      </c>
      <c r="M124" s="19">
        <f>$B124*'Course Units'!M99</f>
        <v>0</v>
      </c>
    </row>
    <row r="125" spans="1:14" x14ac:dyDescent="0.2">
      <c r="A125" s="7" t="s">
        <v>32</v>
      </c>
      <c r="B125" s="8"/>
      <c r="C125" s="10">
        <f t="shared" ref="C125:M125" si="6">SUM(C105:C124)+SUM(C81:C101)</f>
        <v>0</v>
      </c>
      <c r="D125" s="10">
        <f t="shared" si="6"/>
        <v>0</v>
      </c>
      <c r="E125" s="10">
        <f t="shared" si="6"/>
        <v>0</v>
      </c>
      <c r="F125" s="10">
        <f t="shared" si="6"/>
        <v>0</v>
      </c>
      <c r="G125" s="10">
        <f t="shared" si="6"/>
        <v>0</v>
      </c>
      <c r="H125" s="10">
        <f t="shared" si="6"/>
        <v>0</v>
      </c>
      <c r="I125" s="10">
        <f t="shared" si="6"/>
        <v>0</v>
      </c>
      <c r="J125" s="10">
        <f t="shared" si="6"/>
        <v>0</v>
      </c>
      <c r="K125" s="10">
        <f t="shared" si="6"/>
        <v>0</v>
      </c>
      <c r="L125" s="10">
        <f t="shared" si="6"/>
        <v>0</v>
      </c>
      <c r="M125" s="10">
        <f t="shared" si="6"/>
        <v>0</v>
      </c>
    </row>
    <row r="126" spans="1:14" x14ac:dyDescent="0.2">
      <c r="A126" s="88"/>
      <c r="B126"/>
      <c r="D126" s="10"/>
      <c r="E126" s="10"/>
      <c r="F126" s="10"/>
      <c r="G126" s="10"/>
      <c r="H126" s="10"/>
      <c r="I126" s="10"/>
      <c r="J126" s="10"/>
      <c r="K126" s="10"/>
      <c r="L126" s="10"/>
      <c r="M126" s="87"/>
    </row>
    <row r="127" spans="1:14" x14ac:dyDescent="0.2">
      <c r="A127" s="392" t="s">
        <v>58</v>
      </c>
      <c r="B127" s="392"/>
      <c r="C127" s="392"/>
      <c r="D127" s="392"/>
      <c r="E127" s="392"/>
      <c r="F127" s="392"/>
      <c r="G127" s="392"/>
      <c r="H127" s="392"/>
      <c r="I127" s="392"/>
      <c r="J127" s="392"/>
      <c r="K127" s="392"/>
      <c r="L127" s="392"/>
      <c r="M127" s="393"/>
    </row>
    <row r="128" spans="1:14" x14ac:dyDescent="0.2">
      <c r="A128" s="59" t="s">
        <v>47</v>
      </c>
      <c r="B128" s="52">
        <v>0</v>
      </c>
      <c r="C128" s="73">
        <v>3</v>
      </c>
      <c r="D128" s="73">
        <v>0</v>
      </c>
      <c r="E128" s="73">
        <v>0</v>
      </c>
      <c r="F128" s="73">
        <f>$B128*$C128*12</f>
        <v>0</v>
      </c>
      <c r="G128" s="55">
        <f>+SUM(H128:I128)</f>
        <v>0</v>
      </c>
      <c r="H128" s="73">
        <v>0</v>
      </c>
      <c r="I128" s="73">
        <v>0</v>
      </c>
      <c r="J128" s="73">
        <v>0</v>
      </c>
      <c r="K128" s="6">
        <v>0</v>
      </c>
      <c r="L128" s="6">
        <v>0</v>
      </c>
      <c r="M128" s="6">
        <f>+SUM(K128:L128)</f>
        <v>0</v>
      </c>
    </row>
    <row r="129" spans="1:15" x14ac:dyDescent="0.2">
      <c r="A129" s="59" t="s">
        <v>47</v>
      </c>
      <c r="B129" s="52">
        <v>0</v>
      </c>
      <c r="C129" s="73">
        <v>3.5</v>
      </c>
      <c r="D129" s="73">
        <v>0</v>
      </c>
      <c r="E129" s="73">
        <v>0</v>
      </c>
      <c r="F129" s="73">
        <f>$B129*$C129*12</f>
        <v>0</v>
      </c>
      <c r="G129" s="55">
        <f>+SUM(H129:I129)</f>
        <v>0</v>
      </c>
      <c r="H129" s="73">
        <v>0</v>
      </c>
      <c r="I129" s="73">
        <v>0</v>
      </c>
      <c r="J129" s="73">
        <v>0</v>
      </c>
      <c r="K129" s="6">
        <v>0</v>
      </c>
      <c r="L129" s="6">
        <v>0</v>
      </c>
      <c r="M129" s="6">
        <f>+SUM(K129:L129)</f>
        <v>0</v>
      </c>
    </row>
    <row r="130" spans="1:15" ht="13.5" thickBot="1" x14ac:dyDescent="0.25">
      <c r="A130" s="60" t="s">
        <v>47</v>
      </c>
      <c r="B130" s="52">
        <v>0</v>
      </c>
      <c r="C130" s="74">
        <v>4</v>
      </c>
      <c r="D130" s="74">
        <v>0</v>
      </c>
      <c r="E130" s="74">
        <v>0</v>
      </c>
      <c r="F130" s="73">
        <f>$B130*$C130*12</f>
        <v>0</v>
      </c>
      <c r="G130" s="55">
        <f>+SUM(H130:I130)</f>
        <v>0</v>
      </c>
      <c r="H130" s="73">
        <v>0</v>
      </c>
      <c r="I130" s="73">
        <v>0</v>
      </c>
      <c r="J130" s="73">
        <v>0</v>
      </c>
      <c r="K130" s="6">
        <v>0</v>
      </c>
      <c r="L130" s="6">
        <v>0</v>
      </c>
      <c r="M130" s="6">
        <f>+SUM(K130:L130)</f>
        <v>0</v>
      </c>
    </row>
    <row r="131" spans="1:15" ht="13.5" thickTop="1" x14ac:dyDescent="0.2">
      <c r="A131" s="7" t="s">
        <v>57</v>
      </c>
      <c r="B131" s="71"/>
      <c r="C131" s="72">
        <f>F131/12</f>
        <v>0</v>
      </c>
      <c r="D131" s="72">
        <f>+SUM(D128:D130)</f>
        <v>0</v>
      </c>
      <c r="E131" s="72">
        <f t="shared" ref="E131:M131" si="7">+SUM(E128:E130)</f>
        <v>0</v>
      </c>
      <c r="F131" s="72">
        <f t="shared" si="7"/>
        <v>0</v>
      </c>
      <c r="G131" s="72">
        <f t="shared" si="7"/>
        <v>0</v>
      </c>
      <c r="H131" s="72">
        <f t="shared" si="7"/>
        <v>0</v>
      </c>
      <c r="I131" s="72">
        <f t="shared" si="7"/>
        <v>0</v>
      </c>
      <c r="J131" s="72">
        <f t="shared" si="7"/>
        <v>0</v>
      </c>
      <c r="K131" s="72">
        <f t="shared" si="7"/>
        <v>0</v>
      </c>
      <c r="L131" s="72">
        <f t="shared" si="7"/>
        <v>0</v>
      </c>
      <c r="M131" s="72">
        <f t="shared" si="7"/>
        <v>0</v>
      </c>
    </row>
    <row r="132" spans="1:15" x14ac:dyDescent="0.2">
      <c r="A132" s="11"/>
      <c r="B132" s="12"/>
      <c r="C132" s="12"/>
      <c r="D132" s="12"/>
      <c r="E132" s="12"/>
      <c r="F132" s="12"/>
      <c r="G132" s="1"/>
      <c r="H132" s="12"/>
      <c r="I132" s="12"/>
      <c r="J132" s="12"/>
      <c r="K132" s="12"/>
      <c r="L132" s="12"/>
      <c r="M132" s="12"/>
    </row>
    <row r="133" spans="1:15" x14ac:dyDescent="0.2">
      <c r="A133" s="13" t="s">
        <v>34</v>
      </c>
      <c r="B133" s="14"/>
      <c r="C133" s="1"/>
      <c r="D133" s="1"/>
      <c r="E133" s="1"/>
      <c r="F133" s="1"/>
      <c r="G133" s="1"/>
      <c r="H133" s="1"/>
      <c r="I133" s="1"/>
      <c r="J133" s="1"/>
      <c r="K133" s="1"/>
      <c r="L133" s="1"/>
      <c r="M133" s="1"/>
    </row>
    <row r="134" spans="1:15" x14ac:dyDescent="0.2">
      <c r="C134" s="1" t="s">
        <v>2</v>
      </c>
      <c r="D134" s="1" t="s">
        <v>3</v>
      </c>
      <c r="E134" s="1" t="s">
        <v>4</v>
      </c>
      <c r="F134" s="1" t="s">
        <v>5</v>
      </c>
      <c r="G134" s="1" t="s">
        <v>90</v>
      </c>
      <c r="H134" s="1" t="s">
        <v>7</v>
      </c>
      <c r="I134" s="1" t="s">
        <v>91</v>
      </c>
      <c r="J134" s="1" t="s">
        <v>9</v>
      </c>
      <c r="K134" s="1" t="s">
        <v>10</v>
      </c>
      <c r="L134" s="1" t="s">
        <v>11</v>
      </c>
      <c r="M134" s="1" t="s">
        <v>12</v>
      </c>
    </row>
    <row r="135" spans="1:15" x14ac:dyDescent="0.2">
      <c r="A135" s="5" t="s">
        <v>0</v>
      </c>
      <c r="B135" s="20"/>
      <c r="C135" s="18">
        <f t="shared" ref="C135:M135" si="8">C33</f>
        <v>0</v>
      </c>
      <c r="D135" s="18">
        <f t="shared" si="8"/>
        <v>0</v>
      </c>
      <c r="E135" s="18">
        <f t="shared" si="8"/>
        <v>0</v>
      </c>
      <c r="F135" s="18">
        <f t="shared" si="8"/>
        <v>0</v>
      </c>
      <c r="G135" s="18">
        <f t="shared" si="8"/>
        <v>0</v>
      </c>
      <c r="H135" s="18">
        <f t="shared" si="8"/>
        <v>0</v>
      </c>
      <c r="I135" s="18">
        <f t="shared" si="8"/>
        <v>0</v>
      </c>
      <c r="J135" s="18">
        <f t="shared" si="8"/>
        <v>0</v>
      </c>
      <c r="K135" s="18">
        <f t="shared" si="8"/>
        <v>0</v>
      </c>
      <c r="L135" s="18">
        <f t="shared" si="8"/>
        <v>0</v>
      </c>
      <c r="M135" s="18">
        <f t="shared" si="8"/>
        <v>0</v>
      </c>
    </row>
    <row r="136" spans="1:15" x14ac:dyDescent="0.2">
      <c r="A136" s="5" t="s">
        <v>35</v>
      </c>
      <c r="B136" s="20"/>
      <c r="C136" s="18">
        <f t="shared" ref="C136:M136" si="9">C62</f>
        <v>0</v>
      </c>
      <c r="D136" s="18">
        <f t="shared" si="9"/>
        <v>0</v>
      </c>
      <c r="E136" s="18">
        <f t="shared" si="9"/>
        <v>0</v>
      </c>
      <c r="F136" s="18">
        <f t="shared" si="9"/>
        <v>0</v>
      </c>
      <c r="G136" s="18">
        <f t="shared" si="9"/>
        <v>0</v>
      </c>
      <c r="H136" s="18">
        <f t="shared" si="9"/>
        <v>0</v>
      </c>
      <c r="I136" s="18">
        <f t="shared" si="9"/>
        <v>0</v>
      </c>
      <c r="J136" s="18">
        <f t="shared" si="9"/>
        <v>0</v>
      </c>
      <c r="K136" s="18">
        <f t="shared" si="9"/>
        <v>0</v>
      </c>
      <c r="L136" s="18">
        <f t="shared" si="9"/>
        <v>0</v>
      </c>
      <c r="M136" s="18">
        <f t="shared" si="9"/>
        <v>0</v>
      </c>
    </row>
    <row r="137" spans="1:15" x14ac:dyDescent="0.2">
      <c r="A137" s="5" t="s">
        <v>48</v>
      </c>
      <c r="B137" s="20"/>
      <c r="C137" s="18">
        <f t="shared" ref="C137:M137" si="10">C68</f>
        <v>0</v>
      </c>
      <c r="D137" s="18">
        <f t="shared" si="10"/>
        <v>0</v>
      </c>
      <c r="E137" s="18">
        <f t="shared" si="10"/>
        <v>0</v>
      </c>
      <c r="F137" s="18">
        <f t="shared" si="10"/>
        <v>0</v>
      </c>
      <c r="G137" s="18">
        <f t="shared" si="10"/>
        <v>0</v>
      </c>
      <c r="H137" s="18">
        <f t="shared" si="10"/>
        <v>0</v>
      </c>
      <c r="I137" s="18">
        <f t="shared" si="10"/>
        <v>0</v>
      </c>
      <c r="J137" s="18">
        <f t="shared" si="10"/>
        <v>0</v>
      </c>
      <c r="K137" s="18">
        <f t="shared" si="10"/>
        <v>0</v>
      </c>
      <c r="L137" s="18">
        <f t="shared" si="10"/>
        <v>0</v>
      </c>
      <c r="M137" s="18">
        <f t="shared" si="10"/>
        <v>0</v>
      </c>
    </row>
    <row r="138" spans="1:15" x14ac:dyDescent="0.2">
      <c r="A138" s="21" t="s">
        <v>27</v>
      </c>
      <c r="B138" s="22"/>
      <c r="C138" s="23">
        <f t="shared" ref="C138:M138" si="11">C74</f>
        <v>0</v>
      </c>
      <c r="D138" s="23">
        <f t="shared" si="11"/>
        <v>0</v>
      </c>
      <c r="E138" s="23">
        <f t="shared" si="11"/>
        <v>0</v>
      </c>
      <c r="F138" s="23">
        <f t="shared" si="11"/>
        <v>0</v>
      </c>
      <c r="G138" s="23">
        <f t="shared" si="11"/>
        <v>0</v>
      </c>
      <c r="H138" s="23">
        <f t="shared" si="11"/>
        <v>0</v>
      </c>
      <c r="I138" s="23">
        <f t="shared" si="11"/>
        <v>0</v>
      </c>
      <c r="J138" s="23">
        <f t="shared" si="11"/>
        <v>0</v>
      </c>
      <c r="K138" s="23">
        <f t="shared" si="11"/>
        <v>0</v>
      </c>
      <c r="L138" s="23">
        <f t="shared" si="11"/>
        <v>0</v>
      </c>
      <c r="M138" s="23">
        <f t="shared" si="11"/>
        <v>0</v>
      </c>
    </row>
    <row r="139" spans="1:15" x14ac:dyDescent="0.2">
      <c r="A139" s="48" t="s">
        <v>29</v>
      </c>
      <c r="B139" s="49"/>
      <c r="C139" s="34">
        <f t="shared" ref="C139:M139" si="12">C125</f>
        <v>0</v>
      </c>
      <c r="D139" s="34">
        <f t="shared" si="12"/>
        <v>0</v>
      </c>
      <c r="E139" s="34">
        <f t="shared" si="12"/>
        <v>0</v>
      </c>
      <c r="F139" s="34">
        <f t="shared" si="12"/>
        <v>0</v>
      </c>
      <c r="G139" s="34">
        <f t="shared" si="12"/>
        <v>0</v>
      </c>
      <c r="H139" s="34">
        <f t="shared" si="12"/>
        <v>0</v>
      </c>
      <c r="I139" s="34">
        <f t="shared" si="12"/>
        <v>0</v>
      </c>
      <c r="J139" s="34">
        <f t="shared" si="12"/>
        <v>0</v>
      </c>
      <c r="K139" s="34">
        <f t="shared" si="12"/>
        <v>0</v>
      </c>
      <c r="L139" s="34">
        <f t="shared" si="12"/>
        <v>0</v>
      </c>
      <c r="M139" s="50">
        <f t="shared" si="12"/>
        <v>0</v>
      </c>
    </row>
    <row r="140" spans="1:15" ht="13.5" thickBot="1" x14ac:dyDescent="0.25">
      <c r="A140" s="45" t="s">
        <v>59</v>
      </c>
      <c r="B140" s="46"/>
      <c r="C140" s="47">
        <f>C131</f>
        <v>0</v>
      </c>
      <c r="D140" s="47">
        <f t="shared" ref="D140:M140" si="13">D131</f>
        <v>0</v>
      </c>
      <c r="E140" s="47">
        <f t="shared" si="13"/>
        <v>0</v>
      </c>
      <c r="F140" s="47">
        <f t="shared" si="13"/>
        <v>0</v>
      </c>
      <c r="G140" s="47">
        <f t="shared" si="13"/>
        <v>0</v>
      </c>
      <c r="H140" s="47">
        <f t="shared" si="13"/>
        <v>0</v>
      </c>
      <c r="I140" s="47">
        <f t="shared" si="13"/>
        <v>0</v>
      </c>
      <c r="J140" s="47">
        <f t="shared" si="13"/>
        <v>0</v>
      </c>
      <c r="K140" s="47">
        <f t="shared" si="13"/>
        <v>0</v>
      </c>
      <c r="L140" s="47">
        <f t="shared" si="13"/>
        <v>0</v>
      </c>
      <c r="M140" s="47">
        <f t="shared" si="13"/>
        <v>0</v>
      </c>
    </row>
    <row r="141" spans="1:15" ht="13.5" thickTop="1" x14ac:dyDescent="0.2">
      <c r="A141" s="7" t="s">
        <v>36</v>
      </c>
      <c r="B141" s="8"/>
      <c r="C141" s="9">
        <f>+SUM(C135:C140)</f>
        <v>0</v>
      </c>
      <c r="D141" s="9">
        <f>+SUM(D135:D140)</f>
        <v>0</v>
      </c>
      <c r="E141" s="9">
        <f>+SUM(E135:E140)</f>
        <v>0</v>
      </c>
      <c r="F141" s="9">
        <f>+SUM(F135:F140)</f>
        <v>0</v>
      </c>
      <c r="G141" s="9">
        <f>+SUM(H141:I141)</f>
        <v>0</v>
      </c>
      <c r="H141" s="9">
        <f>+SUM(H135:H140)</f>
        <v>0</v>
      </c>
      <c r="I141" s="9">
        <f>+SUM(I135:I140)</f>
        <v>0</v>
      </c>
      <c r="J141" s="9">
        <f>+SUM(J135:J140)</f>
        <v>0</v>
      </c>
      <c r="K141" s="9">
        <f>+SUM(K135:K140)</f>
        <v>0</v>
      </c>
      <c r="L141" s="9">
        <f>+SUM(L135:L140)</f>
        <v>0</v>
      </c>
      <c r="M141" s="10">
        <f>+SUM(K141:L141)</f>
        <v>0</v>
      </c>
      <c r="O141" t="s">
        <v>56</v>
      </c>
    </row>
    <row r="142" spans="1:15" x14ac:dyDescent="0.2">
      <c r="A142" s="24" t="s">
        <v>37</v>
      </c>
      <c r="B142" s="20"/>
      <c r="C142" s="18">
        <v>160.5</v>
      </c>
      <c r="D142" s="25"/>
      <c r="E142" s="25"/>
      <c r="F142" s="43">
        <v>1926</v>
      </c>
      <c r="G142" s="68">
        <v>420</v>
      </c>
      <c r="H142" s="68">
        <v>220</v>
      </c>
      <c r="I142" s="68">
        <v>195</v>
      </c>
      <c r="J142" s="68">
        <v>240</v>
      </c>
      <c r="K142" s="68">
        <v>400</v>
      </c>
      <c r="L142" s="68">
        <v>400</v>
      </c>
      <c r="M142" s="64">
        <v>1000</v>
      </c>
      <c r="O142" t="b">
        <f>IF((F143&gt;=0)*(G143&gt;=0)*(H143&gt;=0)*(I143&gt;=0)*(J143&gt;=0)*(K143&gt;=0)*(L143&gt;=0)*(M143&gt;=0) = 0,FALSE,TRUE)</f>
        <v>0</v>
      </c>
    </row>
    <row r="143" spans="1:15" x14ac:dyDescent="0.2">
      <c r="A143" s="24" t="s">
        <v>33</v>
      </c>
      <c r="B143" s="20"/>
      <c r="C143" s="18">
        <f t="shared" ref="C143" si="14">C141-C142</f>
        <v>-160.5</v>
      </c>
      <c r="D143" s="25"/>
      <c r="E143" s="25"/>
      <c r="F143" s="18">
        <f t="shared" ref="F143:M143" si="15">F141-F142</f>
        <v>-1926</v>
      </c>
      <c r="G143" s="18">
        <f t="shared" si="15"/>
        <v>-420</v>
      </c>
      <c r="H143" s="18">
        <f t="shared" si="15"/>
        <v>-220</v>
      </c>
      <c r="I143" s="18">
        <f t="shared" si="15"/>
        <v>-195</v>
      </c>
      <c r="J143" s="18">
        <f t="shared" si="15"/>
        <v>-240</v>
      </c>
      <c r="K143" s="18">
        <f t="shared" si="15"/>
        <v>-400</v>
      </c>
      <c r="L143" s="18">
        <f t="shared" si="15"/>
        <v>-400</v>
      </c>
      <c r="M143" s="18">
        <f t="shared" si="15"/>
        <v>-1000</v>
      </c>
    </row>
    <row r="145" spans="1:13" x14ac:dyDescent="0.2">
      <c r="E145" s="39"/>
      <c r="F145" s="40"/>
      <c r="G145" s="41"/>
      <c r="H145" s="41"/>
      <c r="I145" s="41"/>
      <c r="J145" s="41"/>
      <c r="K145" s="41"/>
      <c r="L145" s="41"/>
      <c r="M145" s="41"/>
    </row>
    <row r="146" spans="1:13" ht="14.25" customHeight="1" x14ac:dyDescent="0.2">
      <c r="E146" s="39"/>
      <c r="F146" s="40"/>
      <c r="G146" s="41"/>
      <c r="H146" s="41"/>
      <c r="I146" s="41"/>
      <c r="J146" s="41"/>
      <c r="K146" s="41"/>
      <c r="L146" s="41"/>
      <c r="M146" s="41"/>
    </row>
    <row r="147" spans="1:13" ht="12.75" customHeight="1" x14ac:dyDescent="0.2"/>
    <row r="149" spans="1:13" x14ac:dyDescent="0.2">
      <c r="E149" s="42"/>
      <c r="F149" s="40"/>
      <c r="G149" s="41"/>
      <c r="H149" s="41"/>
      <c r="I149" s="41"/>
      <c r="J149" s="41"/>
      <c r="K149" s="41"/>
      <c r="L149" s="41"/>
      <c r="M149" s="41"/>
    </row>
    <row r="150" spans="1:13" x14ac:dyDescent="0.2">
      <c r="B150" s="62" t="str">
        <f>IF(SUM(B84:B101)+SUM(B106:B107)+SUM(B115:B121)&lt;5,"Must have at least five elective courses at level 400","")</f>
        <v>Must have at least five elective courses at level 400</v>
      </c>
    </row>
    <row r="151" spans="1:13" x14ac:dyDescent="0.2">
      <c r="B151" s="29" t="str">
        <f>IF(SUM(B37:B61)&lt;COUNTA(A37:A61)-2,"Missing one or more 2nd/3rd-year core courses","")</f>
        <v>Missing one or more 2nd/3rd-year core courses</v>
      </c>
    </row>
    <row r="152" spans="1:13" x14ac:dyDescent="0.2">
      <c r="A152" s="1" t="s">
        <v>45</v>
      </c>
      <c r="B152" s="29" t="str">
        <f>IF(SUM(B21:B32)&lt;&gt;COUNTA(A21:A32),"Missing one or more 1st-year courses","")</f>
        <v>Missing one or more 1st-year courses</v>
      </c>
    </row>
    <row r="153" spans="1:13" x14ac:dyDescent="0.2">
      <c r="A153" s="1" t="s">
        <v>46</v>
      </c>
      <c r="B153" s="29" t="str">
        <f>IF(NOT(O142),"Insufficient accreditation units -- in total and/or in any category(ies) -- see above","")</f>
        <v>Insufficient accreditation units -- in total and/or in any category(ies) -- see above</v>
      </c>
      <c r="C153" s="29"/>
      <c r="D153" s="29"/>
      <c r="E153" s="29"/>
      <c r="F153" s="29"/>
      <c r="G153" s="29"/>
      <c r="H153" s="29"/>
      <c r="I153" s="29"/>
      <c r="J153" s="29"/>
      <c r="K153" s="29"/>
      <c r="L153" s="29"/>
      <c r="M153" s="29"/>
    </row>
    <row r="154" spans="1:13" x14ac:dyDescent="0.2">
      <c r="B154" t="str">
        <f>IF(F74&lt;36,"Insufficient accreditation units in complementary studies electives","")</f>
        <v>Insufficient accreditation units in complementary studies electives</v>
      </c>
    </row>
    <row r="155" spans="1:13" x14ac:dyDescent="0.2">
      <c r="B155" s="29" t="str">
        <f>IF(SUM(C135:C140)&lt;160.5,"ECE Core plus elective credits must be at least 160.5 (2nd,3rd,4th year core +  technical &amp; other electives)","")</f>
        <v>ECE Core plus elective credits must be at least 160.5 (2nd,3rd,4th year core +  technical &amp; other electives)</v>
      </c>
    </row>
    <row r="156" spans="1:13" x14ac:dyDescent="0.2">
      <c r="B156" s="29"/>
    </row>
  </sheetData>
  <mergeCells count="9">
    <mergeCell ref="A127:M127"/>
    <mergeCell ref="H3:M12"/>
    <mergeCell ref="A78:M78"/>
    <mergeCell ref="A102:M102"/>
    <mergeCell ref="A59:M59"/>
    <mergeCell ref="B11:F11"/>
    <mergeCell ref="B12:F12"/>
    <mergeCell ref="A103:M103"/>
    <mergeCell ref="A79:M79"/>
  </mergeCells>
  <phoneticPr fontId="7" type="noConversion"/>
  <conditionalFormatting sqref="A81:A101">
    <cfRule type="expression" dxfId="37" priority="32">
      <formula>IF(B81=1,1,0)</formula>
    </cfRule>
    <cfRule type="expression" dxfId="36" priority="33">
      <formula>IF(N81="OK",TRUE,FALSE)</formula>
    </cfRule>
    <cfRule type="expression" dxfId="35" priority="34">
      <formula>IF(N81="PRQ?",TRUE,FALSE)</formula>
    </cfRule>
  </conditionalFormatting>
  <conditionalFormatting sqref="A105:A124">
    <cfRule type="expression" dxfId="34" priority="12">
      <formula>IF(B105=1,1,0)</formula>
    </cfRule>
    <cfRule type="expression" dxfId="33" priority="14">
      <formula>IF(#REF!="OK",TRUE,FALSE)</formula>
    </cfRule>
    <cfRule type="expression" dxfId="32" priority="15">
      <formula>IF(#REF!="PRQ?",TRUE,FALSE)</formula>
    </cfRule>
  </conditionalFormatting>
  <conditionalFormatting sqref="A128:A130">
    <cfRule type="expression" dxfId="31" priority="46">
      <formula>IF(B128=1,1,0)</formula>
    </cfRule>
  </conditionalFormatting>
  <conditionalFormatting sqref="B21:B32">
    <cfRule type="expression" dxfId="30" priority="1" stopIfTrue="1">
      <formula>(NOT(AND(NOT(ISBLANK(B21)),OR(B21=0,B21=1))))</formula>
    </cfRule>
  </conditionalFormatting>
  <conditionalFormatting sqref="B37:B58">
    <cfRule type="expression" dxfId="29" priority="2" stopIfTrue="1">
      <formula>(NOT(AND(NOT(ISBLANK(B37)),OR(B37=0,B37=1))))</formula>
    </cfRule>
  </conditionalFormatting>
  <conditionalFormatting sqref="B60:B61">
    <cfRule type="expression" dxfId="28" priority="5" stopIfTrue="1">
      <formula>(NOT(AND(NOT(ISBLANK(B60)),OR(B60=0,B60=1))))</formula>
    </cfRule>
  </conditionalFormatting>
  <conditionalFormatting sqref="B66:B67">
    <cfRule type="expression" dxfId="27" priority="4" stopIfTrue="1">
      <formula>(NOT(AND(NOT(ISBLANK(B66)),OR(B66=0,B66=1))))</formula>
    </cfRule>
  </conditionalFormatting>
  <conditionalFormatting sqref="B73">
    <cfRule type="expression" dxfId="26" priority="3" stopIfTrue="1">
      <formula>(NOT(AND(NOT(ISBLANK(B73)),OR(B73=0,B73=1))))</formula>
    </cfRule>
  </conditionalFormatting>
  <conditionalFormatting sqref="B81:B101 B105:B124">
    <cfRule type="expression" dxfId="25" priority="28" stopIfTrue="1">
      <formula>(NOT(AND(NOT(ISBLANK(B81)),OR(B81=0,B81=1))))</formula>
    </cfRule>
  </conditionalFormatting>
  <conditionalFormatting sqref="B128:B130">
    <cfRule type="expression" dxfId="24" priority="79" stopIfTrue="1">
      <formula>(NOT(AND(NOT(ISBLANK(B128)),OR(B128=0,B128=1))))</formula>
    </cfRule>
  </conditionalFormatting>
  <conditionalFormatting sqref="B150:M156">
    <cfRule type="expression" dxfId="23" priority="86" stopIfTrue="1">
      <formula>NOT($B150="")</formula>
    </cfRule>
  </conditionalFormatting>
  <conditionalFormatting sqref="C143">
    <cfRule type="cellIs" priority="64" stopIfTrue="1" operator="greaterThanOrEqual">
      <formula>0</formula>
    </cfRule>
    <cfRule type="cellIs" dxfId="22" priority="65" stopIfTrue="1" operator="lessThan">
      <formula>0</formula>
    </cfRule>
  </conditionalFormatting>
  <conditionalFormatting sqref="F143:M143">
    <cfRule type="cellIs" priority="77" stopIfTrue="1" operator="greaterThanOrEqual">
      <formula>0</formula>
    </cfRule>
    <cfRule type="cellIs" dxfId="21" priority="78"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3" max="16383" man="1"/>
    <brk id="75" max="16383" man="1"/>
    <brk id="1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99"/>
  <sheetViews>
    <sheetView topLeftCell="A58" zoomScaleNormal="100" workbookViewId="0">
      <selection activeCell="A70" sqref="A70"/>
    </sheetView>
  </sheetViews>
  <sheetFormatPr defaultColWidth="8.85546875" defaultRowHeight="12.75" x14ac:dyDescent="0.2"/>
  <cols>
    <col min="1" max="1" width="43.140625" customWidth="1"/>
  </cols>
  <sheetData>
    <row r="2" spans="1:13" x14ac:dyDescent="0.2">
      <c r="A2" s="26" t="s">
        <v>61</v>
      </c>
    </row>
    <row r="4" spans="1:13" x14ac:dyDescent="0.2">
      <c r="A4" s="3" t="s">
        <v>50</v>
      </c>
    </row>
    <row r="6" spans="1:13" x14ac:dyDescent="0.2">
      <c r="A6" s="3" t="s">
        <v>0</v>
      </c>
      <c r="B6" s="4"/>
    </row>
    <row r="7" spans="1:13" x14ac:dyDescent="0.2">
      <c r="B7" s="1" t="s">
        <v>2</v>
      </c>
      <c r="C7" s="1" t="s">
        <v>3</v>
      </c>
      <c r="D7" s="1" t="s">
        <v>4</v>
      </c>
      <c r="E7" s="1" t="s">
        <v>67</v>
      </c>
      <c r="F7" s="1" t="s">
        <v>5</v>
      </c>
      <c r="G7" s="1" t="s">
        <v>6</v>
      </c>
      <c r="H7" s="1" t="s">
        <v>7</v>
      </c>
      <c r="I7" s="1" t="s">
        <v>8</v>
      </c>
      <c r="J7" s="1" t="s">
        <v>9</v>
      </c>
      <c r="K7" s="1" t="s">
        <v>10</v>
      </c>
      <c r="L7" s="1" t="s">
        <v>11</v>
      </c>
      <c r="M7" s="1" t="s">
        <v>12</v>
      </c>
    </row>
    <row r="8" spans="1:13" x14ac:dyDescent="0.2">
      <c r="A8" s="5" t="s">
        <v>102</v>
      </c>
      <c r="B8" s="6">
        <v>9</v>
      </c>
      <c r="C8" s="6">
        <v>4</v>
      </c>
      <c r="D8" s="6">
        <v>5</v>
      </c>
      <c r="E8" s="6">
        <f>B8*12</f>
        <v>108</v>
      </c>
      <c r="F8" s="6">
        <f>SUM(H8:L8)</f>
        <v>109</v>
      </c>
      <c r="G8" s="18">
        <f t="shared" ref="G8:G18" si="0">+SUM(H8:I8)</f>
        <v>16</v>
      </c>
      <c r="H8" s="6">
        <v>0</v>
      </c>
      <c r="I8" s="6">
        <v>16</v>
      </c>
      <c r="J8" s="6">
        <v>36</v>
      </c>
      <c r="K8" s="6">
        <v>24</v>
      </c>
      <c r="L8" s="6">
        <v>33</v>
      </c>
      <c r="M8" s="6">
        <f t="shared" ref="M8:M18" si="1">+SUM(K8:L8)</f>
        <v>57</v>
      </c>
    </row>
    <row r="9" spans="1:13" x14ac:dyDescent="0.2">
      <c r="A9" s="5" t="s">
        <v>103</v>
      </c>
      <c r="B9" s="6">
        <f t="shared" ref="B9:B19" si="2">C9+D9</f>
        <v>3.3</v>
      </c>
      <c r="C9" s="6">
        <v>2.8</v>
      </c>
      <c r="D9" s="6">
        <v>0.5</v>
      </c>
      <c r="E9" s="6">
        <f t="shared" ref="E9:E19" si="3">B9*12</f>
        <v>39.599999999999994</v>
      </c>
      <c r="F9" s="6">
        <f t="shared" ref="F9:F19" si="4">SUM(H9:L9)</f>
        <v>40</v>
      </c>
      <c r="G9" s="18">
        <f t="shared" si="0"/>
        <v>40</v>
      </c>
      <c r="H9" s="27">
        <v>0</v>
      </c>
      <c r="I9" s="6">
        <v>40</v>
      </c>
      <c r="J9" s="27">
        <v>0</v>
      </c>
      <c r="K9" s="6">
        <v>0</v>
      </c>
      <c r="L9" s="27">
        <v>0</v>
      </c>
      <c r="M9" s="6">
        <f t="shared" si="1"/>
        <v>0</v>
      </c>
    </row>
    <row r="10" spans="1:13" x14ac:dyDescent="0.2">
      <c r="A10" s="5" t="s">
        <v>104</v>
      </c>
      <c r="B10" s="6">
        <f t="shared" si="2"/>
        <v>3.3</v>
      </c>
      <c r="C10" s="6">
        <v>2.8</v>
      </c>
      <c r="D10" s="6">
        <v>0.5</v>
      </c>
      <c r="E10" s="6">
        <f t="shared" si="3"/>
        <v>39.599999999999994</v>
      </c>
      <c r="F10" s="6">
        <f t="shared" si="4"/>
        <v>40</v>
      </c>
      <c r="G10" s="18">
        <f t="shared" si="0"/>
        <v>30</v>
      </c>
      <c r="H10" s="27">
        <v>0</v>
      </c>
      <c r="I10" s="6">
        <v>30</v>
      </c>
      <c r="J10" s="27">
        <v>0</v>
      </c>
      <c r="K10" s="6">
        <v>10</v>
      </c>
      <c r="L10" s="27">
        <v>0</v>
      </c>
      <c r="M10" s="6">
        <f t="shared" si="1"/>
        <v>10</v>
      </c>
    </row>
    <row r="11" spans="1:13" x14ac:dyDescent="0.2">
      <c r="A11" s="5" t="s">
        <v>13</v>
      </c>
      <c r="B11" s="6">
        <f t="shared" si="2"/>
        <v>3.3</v>
      </c>
      <c r="C11" s="6">
        <v>2.8</v>
      </c>
      <c r="D11" s="6">
        <v>0.5</v>
      </c>
      <c r="E11" s="6">
        <f t="shared" si="3"/>
        <v>39.599999999999994</v>
      </c>
      <c r="F11" s="6">
        <f t="shared" si="4"/>
        <v>40</v>
      </c>
      <c r="G11" s="18">
        <f t="shared" si="0"/>
        <v>40</v>
      </c>
      <c r="H11" s="27">
        <v>0</v>
      </c>
      <c r="I11" s="6">
        <v>40</v>
      </c>
      <c r="J11" s="27">
        <v>0</v>
      </c>
      <c r="K11" s="6">
        <v>0</v>
      </c>
      <c r="L11" s="27">
        <v>0</v>
      </c>
      <c r="M11" s="6">
        <f t="shared" si="1"/>
        <v>0</v>
      </c>
    </row>
    <row r="12" spans="1:13" x14ac:dyDescent="0.2">
      <c r="A12" s="5" t="s">
        <v>105</v>
      </c>
      <c r="B12" s="6">
        <f t="shared" si="2"/>
        <v>3.3</v>
      </c>
      <c r="C12" s="6">
        <v>2.8</v>
      </c>
      <c r="D12" s="6">
        <v>0.5</v>
      </c>
      <c r="E12" s="6">
        <f t="shared" si="3"/>
        <v>39.599999999999994</v>
      </c>
      <c r="F12" s="6">
        <f t="shared" si="4"/>
        <v>40</v>
      </c>
      <c r="G12" s="18">
        <f t="shared" si="0"/>
        <v>30</v>
      </c>
      <c r="H12" s="27">
        <v>0</v>
      </c>
      <c r="I12" s="6">
        <v>30</v>
      </c>
      <c r="J12" s="27">
        <v>0</v>
      </c>
      <c r="K12" s="6">
        <v>10</v>
      </c>
      <c r="L12" s="27">
        <v>0</v>
      </c>
      <c r="M12" s="6">
        <f t="shared" si="1"/>
        <v>10</v>
      </c>
    </row>
    <row r="13" spans="1:13" x14ac:dyDescent="0.2">
      <c r="A13" s="90" t="s">
        <v>380</v>
      </c>
      <c r="B13" s="91">
        <f t="shared" si="2"/>
        <v>3.3</v>
      </c>
      <c r="C13" s="91">
        <v>2</v>
      </c>
      <c r="D13" s="91">
        <v>1.3</v>
      </c>
      <c r="E13" s="91">
        <f t="shared" si="3"/>
        <v>39.599999999999994</v>
      </c>
      <c r="F13" s="91">
        <f t="shared" si="4"/>
        <v>40</v>
      </c>
      <c r="G13" s="92">
        <f t="shared" si="0"/>
        <v>0</v>
      </c>
      <c r="H13" s="91">
        <v>0</v>
      </c>
      <c r="I13" s="93">
        <v>0</v>
      </c>
      <c r="J13" s="93">
        <v>0</v>
      </c>
      <c r="K13" s="91">
        <v>40</v>
      </c>
      <c r="L13" s="91">
        <v>0</v>
      </c>
      <c r="M13" s="91">
        <f t="shared" si="1"/>
        <v>40</v>
      </c>
    </row>
    <row r="14" spans="1:13" x14ac:dyDescent="0.2">
      <c r="A14" s="5" t="s">
        <v>106</v>
      </c>
      <c r="B14" s="6">
        <f t="shared" si="2"/>
        <v>3.3</v>
      </c>
      <c r="C14" s="6">
        <v>2.8</v>
      </c>
      <c r="D14" s="6">
        <v>0.5</v>
      </c>
      <c r="E14" s="6">
        <f t="shared" si="3"/>
        <v>39.599999999999994</v>
      </c>
      <c r="F14" s="6">
        <f t="shared" si="4"/>
        <v>40</v>
      </c>
      <c r="G14" s="18">
        <f t="shared" si="0"/>
        <v>17</v>
      </c>
      <c r="H14" s="27">
        <v>0</v>
      </c>
      <c r="I14" s="6">
        <v>17</v>
      </c>
      <c r="J14" s="6">
        <v>8</v>
      </c>
      <c r="K14" s="6">
        <v>15</v>
      </c>
      <c r="L14" s="27">
        <v>0</v>
      </c>
      <c r="M14" s="6">
        <f t="shared" si="1"/>
        <v>15</v>
      </c>
    </row>
    <row r="15" spans="1:13" x14ac:dyDescent="0.2">
      <c r="A15" s="5" t="s">
        <v>107</v>
      </c>
      <c r="B15" s="6">
        <f t="shared" si="2"/>
        <v>2.5</v>
      </c>
      <c r="C15" s="6">
        <v>1.5</v>
      </c>
      <c r="D15" s="6">
        <v>1</v>
      </c>
      <c r="E15" s="6">
        <f t="shared" si="3"/>
        <v>30</v>
      </c>
      <c r="F15" s="6">
        <f t="shared" si="4"/>
        <v>30</v>
      </c>
      <c r="G15" s="18">
        <f t="shared" si="0"/>
        <v>0</v>
      </c>
      <c r="H15" s="27">
        <v>0</v>
      </c>
      <c r="I15" s="27">
        <v>0</v>
      </c>
      <c r="J15" s="27">
        <v>0</v>
      </c>
      <c r="K15" s="6">
        <v>20</v>
      </c>
      <c r="L15" s="6">
        <v>10</v>
      </c>
      <c r="M15" s="6">
        <f t="shared" si="1"/>
        <v>30</v>
      </c>
    </row>
    <row r="16" spans="1:13" x14ac:dyDescent="0.2">
      <c r="A16" s="5" t="s">
        <v>14</v>
      </c>
      <c r="B16" s="6">
        <f t="shared" si="2"/>
        <v>3.3</v>
      </c>
      <c r="C16" s="6">
        <v>2.8</v>
      </c>
      <c r="D16" s="6">
        <v>0.5</v>
      </c>
      <c r="E16" s="6">
        <f t="shared" si="3"/>
        <v>39.599999999999994</v>
      </c>
      <c r="F16" s="6">
        <f t="shared" si="4"/>
        <v>40</v>
      </c>
      <c r="G16" s="18">
        <f t="shared" si="0"/>
        <v>40</v>
      </c>
      <c r="H16" s="6">
        <v>40</v>
      </c>
      <c r="I16" s="6">
        <v>0</v>
      </c>
      <c r="J16" s="27">
        <v>0</v>
      </c>
      <c r="K16" s="27">
        <v>0</v>
      </c>
      <c r="L16" s="27">
        <v>0</v>
      </c>
      <c r="M16" s="6">
        <f t="shared" si="1"/>
        <v>0</v>
      </c>
    </row>
    <row r="17" spans="1:13" x14ac:dyDescent="0.2">
      <c r="A17" s="5" t="s">
        <v>15</v>
      </c>
      <c r="B17" s="6">
        <f t="shared" si="2"/>
        <v>3.3</v>
      </c>
      <c r="C17" s="6">
        <v>2.8</v>
      </c>
      <c r="D17" s="6">
        <v>0.5</v>
      </c>
      <c r="E17" s="6">
        <f t="shared" si="3"/>
        <v>39.599999999999994</v>
      </c>
      <c r="F17" s="6">
        <f t="shared" si="4"/>
        <v>40</v>
      </c>
      <c r="G17" s="18">
        <f t="shared" si="0"/>
        <v>40</v>
      </c>
      <c r="H17" s="6">
        <v>40</v>
      </c>
      <c r="I17" s="6">
        <v>0</v>
      </c>
      <c r="J17" s="27">
        <v>0</v>
      </c>
      <c r="K17" s="27">
        <v>0</v>
      </c>
      <c r="L17" s="27">
        <v>0</v>
      </c>
      <c r="M17" s="6">
        <f t="shared" si="1"/>
        <v>0</v>
      </c>
    </row>
    <row r="18" spans="1:13" x14ac:dyDescent="0.2">
      <c r="A18" s="5" t="s">
        <v>108</v>
      </c>
      <c r="B18" s="6">
        <f t="shared" si="2"/>
        <v>3.3</v>
      </c>
      <c r="C18" s="6">
        <v>2.8</v>
      </c>
      <c r="D18" s="6">
        <v>0.5</v>
      </c>
      <c r="E18" s="6">
        <f t="shared" si="3"/>
        <v>39.599999999999994</v>
      </c>
      <c r="F18" s="6">
        <f t="shared" si="4"/>
        <v>40</v>
      </c>
      <c r="G18" s="18">
        <f t="shared" si="0"/>
        <v>40</v>
      </c>
      <c r="H18" s="6">
        <v>40</v>
      </c>
      <c r="I18" s="27">
        <v>0</v>
      </c>
      <c r="J18" s="27">
        <v>0</v>
      </c>
      <c r="K18" s="27">
        <v>0</v>
      </c>
      <c r="L18" s="27">
        <v>0</v>
      </c>
      <c r="M18" s="6">
        <f t="shared" si="1"/>
        <v>0</v>
      </c>
    </row>
    <row r="19" spans="1:13" x14ac:dyDescent="0.2">
      <c r="A19" s="5" t="s">
        <v>109</v>
      </c>
      <c r="B19" s="6">
        <f t="shared" si="2"/>
        <v>1.7</v>
      </c>
      <c r="C19" s="6">
        <v>1.45</v>
      </c>
      <c r="D19" s="6">
        <v>0.25</v>
      </c>
      <c r="E19" s="6">
        <f t="shared" si="3"/>
        <v>20.399999999999999</v>
      </c>
      <c r="F19" s="6">
        <f t="shared" si="4"/>
        <v>20</v>
      </c>
      <c r="G19" s="18">
        <f t="shared" ref="G19" si="5">+SUM(H19:I19)</f>
        <v>0</v>
      </c>
      <c r="H19" s="6">
        <v>0</v>
      </c>
      <c r="I19" s="27">
        <v>0</v>
      </c>
      <c r="J19" s="27">
        <v>0</v>
      </c>
      <c r="K19" s="27">
        <v>15</v>
      </c>
      <c r="L19" s="27">
        <v>5</v>
      </c>
      <c r="M19" s="6">
        <f t="shared" ref="M19" si="6">+SUM(K19:L19)</f>
        <v>20</v>
      </c>
    </row>
    <row r="21" spans="1:13" x14ac:dyDescent="0.2">
      <c r="A21" s="13" t="s">
        <v>17</v>
      </c>
      <c r="B21" s="14"/>
      <c r="C21" s="1"/>
      <c r="D21" s="1"/>
      <c r="E21" s="1"/>
      <c r="F21" s="1"/>
      <c r="G21" s="1"/>
      <c r="H21" s="1"/>
      <c r="I21" s="1"/>
      <c r="J21" s="1"/>
      <c r="K21" s="1"/>
      <c r="L21" s="1"/>
      <c r="M21" s="1"/>
    </row>
    <row r="22" spans="1:13" x14ac:dyDescent="0.2">
      <c r="B22" s="1" t="s">
        <v>2</v>
      </c>
      <c r="C22" s="1" t="s">
        <v>3</v>
      </c>
      <c r="D22" s="1" t="s">
        <v>4</v>
      </c>
      <c r="E22" s="1" t="s">
        <v>67</v>
      </c>
      <c r="F22" s="1" t="s">
        <v>5</v>
      </c>
      <c r="G22" s="1" t="s">
        <v>6</v>
      </c>
      <c r="H22" s="1" t="s">
        <v>7</v>
      </c>
      <c r="I22" s="1" t="s">
        <v>8</v>
      </c>
      <c r="J22" s="1" t="s">
        <v>9</v>
      </c>
      <c r="K22" s="1" t="s">
        <v>10</v>
      </c>
      <c r="L22" s="1" t="s">
        <v>11</v>
      </c>
      <c r="M22" s="1" t="s">
        <v>12</v>
      </c>
    </row>
    <row r="23" spans="1:13" x14ac:dyDescent="0.2">
      <c r="A23" s="78" t="s">
        <v>94</v>
      </c>
      <c r="B23" s="6">
        <v>3</v>
      </c>
      <c r="C23" s="17">
        <v>3</v>
      </c>
      <c r="D23" s="17">
        <v>0</v>
      </c>
      <c r="E23" s="6">
        <f t="shared" ref="E23:E24" si="7">B23*12</f>
        <v>36</v>
      </c>
      <c r="F23" s="6">
        <f t="shared" ref="F23:F24" si="8">SUM(H23:L23)</f>
        <v>36</v>
      </c>
      <c r="G23" s="18">
        <f t="shared" ref="G23:G24" si="9">+SUM(H23:I23)</f>
        <v>0</v>
      </c>
      <c r="H23" s="27">
        <v>0</v>
      </c>
      <c r="I23" s="17">
        <v>0</v>
      </c>
      <c r="J23" s="27">
        <v>36</v>
      </c>
      <c r="K23" s="17">
        <v>0</v>
      </c>
      <c r="L23" s="27">
        <v>0</v>
      </c>
      <c r="M23" s="6">
        <f t="shared" ref="M23:M24" si="10">+SUM(K23:L23)</f>
        <v>0</v>
      </c>
    </row>
    <row r="24" spans="1:13" x14ac:dyDescent="0.2">
      <c r="A24" s="5" t="s">
        <v>18</v>
      </c>
      <c r="B24" s="6">
        <f t="shared" ref="B24" si="11">C24+D24</f>
        <v>4.25</v>
      </c>
      <c r="C24" s="17">
        <v>3</v>
      </c>
      <c r="D24" s="17">
        <v>1.25</v>
      </c>
      <c r="E24" s="6">
        <f t="shared" si="7"/>
        <v>51</v>
      </c>
      <c r="F24" s="6">
        <f t="shared" si="8"/>
        <v>51</v>
      </c>
      <c r="G24" s="18">
        <f t="shared" si="9"/>
        <v>0</v>
      </c>
      <c r="H24" s="27">
        <v>0</v>
      </c>
      <c r="I24" s="17">
        <v>0</v>
      </c>
      <c r="J24" s="27">
        <v>0</v>
      </c>
      <c r="K24" s="17">
        <v>38</v>
      </c>
      <c r="L24" s="27">
        <v>13</v>
      </c>
      <c r="M24" s="6">
        <f t="shared" si="10"/>
        <v>51</v>
      </c>
    </row>
    <row r="25" spans="1:13" x14ac:dyDescent="0.2">
      <c r="A25" s="15" t="s">
        <v>19</v>
      </c>
      <c r="B25" s="6">
        <f t="shared" ref="B25:B44" si="12">C25+D25</f>
        <v>4.25</v>
      </c>
      <c r="C25" s="19">
        <v>3</v>
      </c>
      <c r="D25" s="19">
        <v>1.25</v>
      </c>
      <c r="E25" s="6">
        <f t="shared" ref="E25:E44" si="13">B25*12</f>
        <v>51</v>
      </c>
      <c r="F25" s="6">
        <f t="shared" ref="F25:F44" si="14">SUM(H25:L25)</f>
        <v>51</v>
      </c>
      <c r="G25" s="18">
        <f t="shared" ref="G25:G39" si="15">+SUM(H25:I25)</f>
        <v>0</v>
      </c>
      <c r="H25" s="27">
        <v>0</v>
      </c>
      <c r="I25" s="19">
        <v>0</v>
      </c>
      <c r="J25" s="27">
        <v>0</v>
      </c>
      <c r="K25" s="19">
        <v>36</v>
      </c>
      <c r="L25" s="19">
        <v>15</v>
      </c>
      <c r="M25" s="6">
        <f t="shared" ref="M25:M39" si="16">+SUM(K25:L25)</f>
        <v>51</v>
      </c>
    </row>
    <row r="26" spans="1:13" x14ac:dyDescent="0.2">
      <c r="A26" s="15" t="s">
        <v>51</v>
      </c>
      <c r="B26" s="6">
        <f>C26+D26</f>
        <v>3.5</v>
      </c>
      <c r="C26" s="19">
        <v>3</v>
      </c>
      <c r="D26" s="19">
        <v>0.5</v>
      </c>
      <c r="E26" s="6">
        <f>B26*12</f>
        <v>42</v>
      </c>
      <c r="F26" s="6">
        <f>SUM(H26:L26)</f>
        <v>42</v>
      </c>
      <c r="G26" s="9">
        <f>+SUM(H26:I26)</f>
        <v>31</v>
      </c>
      <c r="H26" s="19">
        <v>31</v>
      </c>
      <c r="I26" s="28">
        <v>0</v>
      </c>
      <c r="J26" s="28">
        <v>0</v>
      </c>
      <c r="K26" s="19">
        <v>11</v>
      </c>
      <c r="L26" s="28">
        <v>0</v>
      </c>
      <c r="M26" s="10">
        <f>+SUM(K26:L26)</f>
        <v>11</v>
      </c>
    </row>
    <row r="27" spans="1:13" x14ac:dyDescent="0.2">
      <c r="A27" s="15" t="s">
        <v>20</v>
      </c>
      <c r="B27" s="6">
        <f t="shared" ref="B27" si="17">C27+D27</f>
        <v>4</v>
      </c>
      <c r="C27" s="19">
        <v>3</v>
      </c>
      <c r="D27" s="19">
        <v>1</v>
      </c>
      <c r="E27" s="6">
        <f t="shared" ref="E27" si="18">B27*12</f>
        <v>48</v>
      </c>
      <c r="F27" s="6">
        <f t="shared" ref="F27" si="19">SUM(H27:L27)</f>
        <v>48</v>
      </c>
      <c r="G27" s="18">
        <f t="shared" ref="G27" si="20">+SUM(H27:I27)</f>
        <v>0</v>
      </c>
      <c r="H27" s="27">
        <v>0</v>
      </c>
      <c r="I27" s="27">
        <v>0</v>
      </c>
      <c r="J27" s="27">
        <v>0</v>
      </c>
      <c r="K27" s="19">
        <v>21</v>
      </c>
      <c r="L27" s="19">
        <v>27</v>
      </c>
      <c r="M27" s="6">
        <f t="shared" ref="M27" si="21">+SUM(K27:L27)</f>
        <v>48</v>
      </c>
    </row>
    <row r="28" spans="1:13" x14ac:dyDescent="0.2">
      <c r="A28" s="15" t="s">
        <v>21</v>
      </c>
      <c r="B28" s="6">
        <f t="shared" si="12"/>
        <v>4</v>
      </c>
      <c r="C28" s="19">
        <v>3</v>
      </c>
      <c r="D28" s="19">
        <v>1</v>
      </c>
      <c r="E28" s="6">
        <f t="shared" si="13"/>
        <v>48</v>
      </c>
      <c r="F28" s="6">
        <f t="shared" si="14"/>
        <v>48</v>
      </c>
      <c r="G28" s="18">
        <f t="shared" si="15"/>
        <v>0</v>
      </c>
      <c r="H28" s="27">
        <v>0</v>
      </c>
      <c r="I28" s="27">
        <v>0</v>
      </c>
      <c r="J28" s="27">
        <v>0</v>
      </c>
      <c r="K28" s="19">
        <v>26</v>
      </c>
      <c r="L28" s="19">
        <v>22</v>
      </c>
      <c r="M28" s="6">
        <f t="shared" si="16"/>
        <v>48</v>
      </c>
    </row>
    <row r="29" spans="1:13" x14ac:dyDescent="0.2">
      <c r="A29" s="15" t="s">
        <v>22</v>
      </c>
      <c r="B29" s="6">
        <f t="shared" si="12"/>
        <v>4</v>
      </c>
      <c r="C29" s="19">
        <v>3</v>
      </c>
      <c r="D29" s="19">
        <v>1</v>
      </c>
      <c r="E29" s="6">
        <f t="shared" si="13"/>
        <v>48</v>
      </c>
      <c r="F29" s="6">
        <f t="shared" si="14"/>
        <v>48</v>
      </c>
      <c r="G29" s="18">
        <f t="shared" si="15"/>
        <v>12</v>
      </c>
      <c r="H29" s="19">
        <v>12</v>
      </c>
      <c r="I29" s="27">
        <v>0</v>
      </c>
      <c r="J29" s="27">
        <v>0</v>
      </c>
      <c r="K29" s="19">
        <v>24</v>
      </c>
      <c r="L29" s="19">
        <v>12</v>
      </c>
      <c r="M29" s="6">
        <f t="shared" si="16"/>
        <v>36</v>
      </c>
    </row>
    <row r="30" spans="1:13" x14ac:dyDescent="0.2">
      <c r="A30" s="15" t="s">
        <v>23</v>
      </c>
      <c r="B30" s="6">
        <f t="shared" si="12"/>
        <v>3.75</v>
      </c>
      <c r="C30" s="19">
        <v>3</v>
      </c>
      <c r="D30" s="19">
        <v>0.75</v>
      </c>
      <c r="E30" s="6">
        <f t="shared" si="13"/>
        <v>45</v>
      </c>
      <c r="F30" s="6">
        <f t="shared" si="14"/>
        <v>45</v>
      </c>
      <c r="G30" s="18">
        <f t="shared" si="15"/>
        <v>27</v>
      </c>
      <c r="H30" s="19">
        <v>0</v>
      </c>
      <c r="I30" s="19">
        <v>27</v>
      </c>
      <c r="J30" s="27">
        <v>0</v>
      </c>
      <c r="K30" s="19">
        <v>18</v>
      </c>
      <c r="L30" s="27">
        <v>0</v>
      </c>
      <c r="M30" s="6">
        <f t="shared" si="16"/>
        <v>18</v>
      </c>
    </row>
    <row r="31" spans="1:13" x14ac:dyDescent="0.2">
      <c r="A31" s="15" t="s">
        <v>64</v>
      </c>
      <c r="B31" s="6">
        <f t="shared" si="12"/>
        <v>1.5</v>
      </c>
      <c r="C31" s="19">
        <v>0</v>
      </c>
      <c r="D31" s="19">
        <v>1.5</v>
      </c>
      <c r="E31" s="6">
        <f t="shared" si="13"/>
        <v>18</v>
      </c>
      <c r="F31" s="6">
        <f t="shared" si="14"/>
        <v>18</v>
      </c>
      <c r="G31" s="18">
        <f>+SUM(H31:I31)</f>
        <v>0</v>
      </c>
      <c r="H31" s="27">
        <v>0</v>
      </c>
      <c r="I31" s="27">
        <v>0</v>
      </c>
      <c r="J31" s="27">
        <v>0</v>
      </c>
      <c r="K31" s="19">
        <v>0</v>
      </c>
      <c r="L31" s="19">
        <v>18</v>
      </c>
      <c r="M31" s="6">
        <f>+SUM(K31:L31)</f>
        <v>18</v>
      </c>
    </row>
    <row r="32" spans="1:13" x14ac:dyDescent="0.2">
      <c r="A32" s="15" t="s">
        <v>98</v>
      </c>
      <c r="B32" s="6">
        <f>C32+D32</f>
        <v>4</v>
      </c>
      <c r="C32" s="19">
        <v>3</v>
      </c>
      <c r="D32" s="19">
        <v>1</v>
      </c>
      <c r="E32" s="6">
        <f>B32*12</f>
        <v>48</v>
      </c>
      <c r="F32" s="6">
        <f>SUM(H32:L32)</f>
        <v>48</v>
      </c>
      <c r="G32" s="18">
        <f>+SUM(H32:I32)</f>
        <v>0</v>
      </c>
      <c r="H32" s="27">
        <v>0</v>
      </c>
      <c r="I32" s="27">
        <v>0</v>
      </c>
      <c r="J32" s="27">
        <v>0</v>
      </c>
      <c r="K32" s="19">
        <v>26</v>
      </c>
      <c r="L32" s="19">
        <v>22</v>
      </c>
      <c r="M32" s="6">
        <f>+SUM(K32:L32)</f>
        <v>48</v>
      </c>
    </row>
    <row r="33" spans="1:13" x14ac:dyDescent="0.2">
      <c r="A33" s="15" t="s">
        <v>381</v>
      </c>
      <c r="B33" s="91">
        <f t="shared" ref="B33" si="22">C33+D33</f>
        <v>3.5</v>
      </c>
      <c r="C33" s="19">
        <v>3</v>
      </c>
      <c r="D33" s="19">
        <v>0.5</v>
      </c>
      <c r="E33" s="91">
        <f t="shared" ref="E33" si="23">B33*12</f>
        <v>42</v>
      </c>
      <c r="F33" s="91">
        <f t="shared" ref="F33" si="24">SUM(H33:L33)</f>
        <v>42</v>
      </c>
      <c r="G33" s="92">
        <f t="shared" ref="G33" si="25">+SUM(H33:I33)</f>
        <v>29</v>
      </c>
      <c r="H33" s="19">
        <v>18</v>
      </c>
      <c r="I33" s="93">
        <v>11</v>
      </c>
      <c r="J33" s="93">
        <v>0</v>
      </c>
      <c r="K33" s="19">
        <v>13</v>
      </c>
      <c r="L33" s="93">
        <v>0</v>
      </c>
      <c r="M33" s="91">
        <f t="shared" ref="M33" si="26">+SUM(K33:L33)</f>
        <v>13</v>
      </c>
    </row>
    <row r="34" spans="1:13" x14ac:dyDescent="0.2">
      <c r="A34" s="15" t="s">
        <v>68</v>
      </c>
      <c r="B34" s="6">
        <f t="shared" si="12"/>
        <v>4</v>
      </c>
      <c r="C34" s="19">
        <v>3</v>
      </c>
      <c r="D34" s="19">
        <v>1</v>
      </c>
      <c r="E34" s="6">
        <f t="shared" si="13"/>
        <v>48</v>
      </c>
      <c r="F34" s="6">
        <f t="shared" si="14"/>
        <v>48</v>
      </c>
      <c r="G34" s="18">
        <f t="shared" si="15"/>
        <v>0</v>
      </c>
      <c r="H34" s="27">
        <v>0</v>
      </c>
      <c r="I34" s="27">
        <v>0</v>
      </c>
      <c r="J34" s="28">
        <v>12</v>
      </c>
      <c r="K34" s="19">
        <v>0</v>
      </c>
      <c r="L34" s="19">
        <v>36</v>
      </c>
      <c r="M34" s="6">
        <f t="shared" si="16"/>
        <v>36</v>
      </c>
    </row>
    <row r="35" spans="1:13" x14ac:dyDescent="0.2">
      <c r="A35" s="15" t="s">
        <v>69</v>
      </c>
      <c r="B35" s="6">
        <f t="shared" si="12"/>
        <v>1</v>
      </c>
      <c r="C35" s="19">
        <v>0.25</v>
      </c>
      <c r="D35" s="19">
        <v>0.75</v>
      </c>
      <c r="E35" s="6">
        <f t="shared" si="13"/>
        <v>12</v>
      </c>
      <c r="F35" s="6">
        <f t="shared" si="14"/>
        <v>12</v>
      </c>
      <c r="G35" s="18">
        <f t="shared" si="15"/>
        <v>0</v>
      </c>
      <c r="H35" s="27">
        <v>0</v>
      </c>
      <c r="I35" s="27">
        <v>0</v>
      </c>
      <c r="J35" s="19">
        <v>12</v>
      </c>
      <c r="K35" s="27">
        <v>0</v>
      </c>
      <c r="L35" s="27">
        <v>0</v>
      </c>
      <c r="M35" s="6">
        <f t="shared" si="16"/>
        <v>0</v>
      </c>
    </row>
    <row r="36" spans="1:13" x14ac:dyDescent="0.2">
      <c r="A36" s="15" t="s">
        <v>75</v>
      </c>
      <c r="B36" s="6">
        <f t="shared" si="12"/>
        <v>4</v>
      </c>
      <c r="C36" s="19">
        <v>3</v>
      </c>
      <c r="D36" s="19">
        <v>1</v>
      </c>
      <c r="E36" s="6">
        <f t="shared" ref="E36:E38" si="27">B36*12</f>
        <v>48</v>
      </c>
      <c r="F36" s="6">
        <f t="shared" ref="F36:F38" si="28">SUM(H36:L36)</f>
        <v>48</v>
      </c>
      <c r="G36" s="18">
        <f t="shared" ref="G36:G38" si="29">+SUM(H36:I36)</f>
        <v>0</v>
      </c>
      <c r="H36" s="28">
        <v>0</v>
      </c>
      <c r="I36" s="27">
        <v>0</v>
      </c>
      <c r="J36" s="19">
        <v>0</v>
      </c>
      <c r="K36" s="28">
        <v>24</v>
      </c>
      <c r="L36" s="27">
        <v>24</v>
      </c>
      <c r="M36" s="6">
        <f t="shared" si="16"/>
        <v>48</v>
      </c>
    </row>
    <row r="37" spans="1:13" x14ac:dyDescent="0.2">
      <c r="A37" s="15" t="s">
        <v>95</v>
      </c>
      <c r="B37" s="6">
        <v>3</v>
      </c>
      <c r="C37" s="17">
        <v>3</v>
      </c>
      <c r="D37" s="17">
        <v>0</v>
      </c>
      <c r="E37" s="6">
        <f t="shared" si="27"/>
        <v>36</v>
      </c>
      <c r="F37" s="6">
        <f t="shared" si="28"/>
        <v>36</v>
      </c>
      <c r="G37" s="18">
        <f t="shared" si="29"/>
        <v>0</v>
      </c>
      <c r="H37" s="27">
        <v>0</v>
      </c>
      <c r="I37" s="17">
        <v>0</v>
      </c>
      <c r="J37" s="27">
        <v>36</v>
      </c>
      <c r="K37" s="17">
        <v>0</v>
      </c>
      <c r="L37" s="27">
        <v>0</v>
      </c>
      <c r="M37" s="6">
        <f t="shared" si="16"/>
        <v>0</v>
      </c>
    </row>
    <row r="38" spans="1:13" x14ac:dyDescent="0.2">
      <c r="A38" s="15" t="s">
        <v>96</v>
      </c>
      <c r="B38" s="6">
        <v>3</v>
      </c>
      <c r="C38" s="17">
        <v>3</v>
      </c>
      <c r="D38" s="17">
        <v>0</v>
      </c>
      <c r="E38" s="6">
        <f t="shared" si="27"/>
        <v>36</v>
      </c>
      <c r="F38" s="6">
        <f t="shared" si="28"/>
        <v>36</v>
      </c>
      <c r="G38" s="18">
        <f t="shared" si="29"/>
        <v>0</v>
      </c>
      <c r="H38" s="27">
        <v>0</v>
      </c>
      <c r="I38" s="17">
        <v>0</v>
      </c>
      <c r="J38" s="27">
        <v>36</v>
      </c>
      <c r="K38" s="17">
        <v>0</v>
      </c>
      <c r="L38" s="27">
        <v>0</v>
      </c>
      <c r="M38" s="6">
        <f t="shared" si="16"/>
        <v>0</v>
      </c>
    </row>
    <row r="39" spans="1:13" x14ac:dyDescent="0.2">
      <c r="A39" s="15" t="s">
        <v>25</v>
      </c>
      <c r="B39" s="6">
        <f t="shared" si="12"/>
        <v>3.5</v>
      </c>
      <c r="C39" s="19">
        <v>3</v>
      </c>
      <c r="D39" s="19">
        <v>0.5</v>
      </c>
      <c r="E39" s="6">
        <f t="shared" si="13"/>
        <v>42</v>
      </c>
      <c r="F39" s="6">
        <f t="shared" si="14"/>
        <v>42</v>
      </c>
      <c r="G39" s="18">
        <f t="shared" si="15"/>
        <v>31</v>
      </c>
      <c r="H39" s="19">
        <v>31</v>
      </c>
      <c r="I39" s="27">
        <v>0</v>
      </c>
      <c r="J39" s="27">
        <v>0</v>
      </c>
      <c r="K39" s="19">
        <v>11</v>
      </c>
      <c r="L39" s="27">
        <v>0</v>
      </c>
      <c r="M39" s="6">
        <f t="shared" si="16"/>
        <v>11</v>
      </c>
    </row>
    <row r="40" spans="1:13" x14ac:dyDescent="0.2">
      <c r="A40" s="15" t="s">
        <v>24</v>
      </c>
      <c r="B40" s="6">
        <f t="shared" si="12"/>
        <v>4</v>
      </c>
      <c r="C40" s="19">
        <v>3</v>
      </c>
      <c r="D40" s="19">
        <v>1</v>
      </c>
      <c r="E40" s="6">
        <f t="shared" si="13"/>
        <v>48</v>
      </c>
      <c r="F40" s="6">
        <f t="shared" si="14"/>
        <v>48</v>
      </c>
      <c r="G40" s="18">
        <f t="shared" ref="G40:G43" si="30">+SUM(H40:I40)</f>
        <v>0</v>
      </c>
      <c r="H40" s="27">
        <v>0</v>
      </c>
      <c r="I40" s="27">
        <v>0</v>
      </c>
      <c r="J40" s="27">
        <v>0</v>
      </c>
      <c r="K40" s="19">
        <v>36</v>
      </c>
      <c r="L40" s="19">
        <v>12</v>
      </c>
      <c r="M40" s="6">
        <f t="shared" ref="M40:M44" si="31">+SUM(K40:L40)</f>
        <v>48</v>
      </c>
    </row>
    <row r="41" spans="1:13" x14ac:dyDescent="0.2">
      <c r="A41" s="15" t="s">
        <v>97</v>
      </c>
      <c r="B41" s="6">
        <f>C41+D41</f>
        <v>3.5</v>
      </c>
      <c r="C41" s="19">
        <v>3</v>
      </c>
      <c r="D41" s="19">
        <v>0.5</v>
      </c>
      <c r="E41" s="6">
        <f>B41*12</f>
        <v>42</v>
      </c>
      <c r="F41" s="6">
        <f>SUM(H41:L41)</f>
        <v>42</v>
      </c>
      <c r="G41" s="18">
        <f>+SUM(H41:I41)</f>
        <v>0</v>
      </c>
      <c r="H41" s="28">
        <v>0</v>
      </c>
      <c r="I41" s="28">
        <v>0</v>
      </c>
      <c r="J41" s="28">
        <v>0</v>
      </c>
      <c r="K41" s="19">
        <v>31</v>
      </c>
      <c r="L41" s="19">
        <v>11</v>
      </c>
      <c r="M41" s="6">
        <f t="shared" si="31"/>
        <v>42</v>
      </c>
    </row>
    <row r="42" spans="1:13" x14ac:dyDescent="0.2">
      <c r="A42" s="15" t="s">
        <v>53</v>
      </c>
      <c r="B42" s="6">
        <f t="shared" si="12"/>
        <v>4.25</v>
      </c>
      <c r="C42" s="19">
        <v>3</v>
      </c>
      <c r="D42" s="19">
        <v>1.25</v>
      </c>
      <c r="E42" s="6">
        <f t="shared" si="13"/>
        <v>51</v>
      </c>
      <c r="F42" s="6">
        <f t="shared" si="14"/>
        <v>51</v>
      </c>
      <c r="G42" s="18">
        <f>+SUM(H42:I42)</f>
        <v>0</v>
      </c>
      <c r="H42" s="27">
        <v>0</v>
      </c>
      <c r="I42" s="27">
        <v>0</v>
      </c>
      <c r="J42" s="27">
        <v>0</v>
      </c>
      <c r="K42" s="19">
        <v>28</v>
      </c>
      <c r="L42" s="19">
        <v>23</v>
      </c>
      <c r="M42" s="6">
        <f>+SUM(K42:L42)</f>
        <v>51</v>
      </c>
    </row>
    <row r="43" spans="1:13" x14ac:dyDescent="0.2">
      <c r="A43" s="15" t="s">
        <v>52</v>
      </c>
      <c r="B43" s="6">
        <f t="shared" si="12"/>
        <v>4</v>
      </c>
      <c r="C43" s="19">
        <v>3</v>
      </c>
      <c r="D43" s="19">
        <v>1</v>
      </c>
      <c r="E43" s="6">
        <f t="shared" si="13"/>
        <v>48</v>
      </c>
      <c r="F43" s="6">
        <f t="shared" si="14"/>
        <v>48</v>
      </c>
      <c r="G43" s="18">
        <f t="shared" si="30"/>
        <v>0</v>
      </c>
      <c r="H43" s="27">
        <v>0</v>
      </c>
      <c r="I43" s="27">
        <v>0</v>
      </c>
      <c r="J43" s="27">
        <v>0</v>
      </c>
      <c r="K43" s="19">
        <v>26</v>
      </c>
      <c r="L43" s="19">
        <v>22</v>
      </c>
      <c r="M43" s="6">
        <f t="shared" si="31"/>
        <v>48</v>
      </c>
    </row>
    <row r="44" spans="1:13" x14ac:dyDescent="0.2">
      <c r="A44" s="15" t="s">
        <v>62</v>
      </c>
      <c r="B44" s="6">
        <f t="shared" si="12"/>
        <v>3.5</v>
      </c>
      <c r="C44" s="19">
        <v>1</v>
      </c>
      <c r="D44" s="19">
        <v>2.5</v>
      </c>
      <c r="E44" s="6">
        <f t="shared" si="13"/>
        <v>42</v>
      </c>
      <c r="F44" s="6">
        <f t="shared" si="14"/>
        <v>42</v>
      </c>
      <c r="G44" s="18">
        <f>+SUM(H44:I44)</f>
        <v>0</v>
      </c>
      <c r="H44" s="27">
        <v>0</v>
      </c>
      <c r="I44" s="27">
        <v>0</v>
      </c>
      <c r="J44" s="27">
        <v>15</v>
      </c>
      <c r="K44" s="19">
        <v>0</v>
      </c>
      <c r="L44" s="19">
        <v>27</v>
      </c>
      <c r="M44" s="6">
        <f t="shared" si="31"/>
        <v>27</v>
      </c>
    </row>
    <row r="45" spans="1:13" x14ac:dyDescent="0.2">
      <c r="A45" s="410" t="s">
        <v>54</v>
      </c>
      <c r="B45" s="411"/>
      <c r="C45" s="411"/>
      <c r="D45" s="411"/>
      <c r="E45" s="411"/>
      <c r="F45" s="411"/>
      <c r="G45" s="411"/>
      <c r="H45" s="411"/>
      <c r="I45" s="411"/>
      <c r="J45" s="411"/>
      <c r="K45" s="411"/>
      <c r="L45" s="411"/>
      <c r="M45" s="412"/>
    </row>
    <row r="46" spans="1:13" x14ac:dyDescent="0.2">
      <c r="A46" s="15" t="s">
        <v>79</v>
      </c>
      <c r="B46" s="6">
        <f t="shared" ref="B46" si="32">C46+D46</f>
        <v>3</v>
      </c>
      <c r="C46" s="19">
        <v>3</v>
      </c>
      <c r="D46" s="19">
        <v>0</v>
      </c>
      <c r="E46" s="6">
        <f t="shared" ref="E46" si="33">B46*12</f>
        <v>36</v>
      </c>
      <c r="F46" s="6">
        <f t="shared" ref="F46" si="34">SUM(H46:L46)</f>
        <v>36</v>
      </c>
      <c r="G46" s="9">
        <f>+SUM(H46:I46)</f>
        <v>0</v>
      </c>
      <c r="H46" s="19">
        <v>0</v>
      </c>
      <c r="I46" s="28">
        <v>0</v>
      </c>
      <c r="J46" s="28">
        <v>0</v>
      </c>
      <c r="K46" s="19">
        <v>24</v>
      </c>
      <c r="L46" s="28">
        <v>12</v>
      </c>
      <c r="M46" s="10">
        <f>+SUM(K46:L46)</f>
        <v>36</v>
      </c>
    </row>
    <row r="47" spans="1:13" x14ac:dyDescent="0.2">
      <c r="A47" s="15" t="s">
        <v>384</v>
      </c>
      <c r="B47" s="91">
        <f>C47+D47</f>
        <v>3.5</v>
      </c>
      <c r="C47" s="19">
        <v>3</v>
      </c>
      <c r="D47" s="19">
        <v>0.5</v>
      </c>
      <c r="E47" s="91">
        <f>B47*12</f>
        <v>42</v>
      </c>
      <c r="F47" s="91">
        <f>SUM(H47:L47)</f>
        <v>42</v>
      </c>
      <c r="G47" s="9">
        <f>+SUM(H47:I47)</f>
        <v>0</v>
      </c>
      <c r="H47" s="19">
        <v>0</v>
      </c>
      <c r="I47" s="28">
        <v>0</v>
      </c>
      <c r="J47" s="28">
        <v>0</v>
      </c>
      <c r="K47" s="19">
        <v>21</v>
      </c>
      <c r="L47" s="28">
        <v>21</v>
      </c>
      <c r="M47" s="10">
        <f>+SUM(K47:L47)</f>
        <v>42</v>
      </c>
    </row>
    <row r="49" spans="1:13" x14ac:dyDescent="0.2">
      <c r="A49" s="13" t="s">
        <v>48</v>
      </c>
      <c r="B49" s="12"/>
      <c r="C49" s="1"/>
      <c r="D49" s="1"/>
      <c r="E49" s="1"/>
      <c r="F49" s="1"/>
      <c r="G49" s="1"/>
      <c r="H49" s="1"/>
      <c r="I49" s="1"/>
      <c r="J49" s="1"/>
      <c r="K49" s="1"/>
      <c r="L49" s="1"/>
      <c r="M49" s="1"/>
    </row>
    <row r="50" spans="1:13" x14ac:dyDescent="0.2">
      <c r="B50" s="1" t="s">
        <v>2</v>
      </c>
      <c r="C50" s="1" t="s">
        <v>3</v>
      </c>
      <c r="D50" s="1" t="s">
        <v>4</v>
      </c>
      <c r="E50" s="1" t="s">
        <v>67</v>
      </c>
      <c r="F50" s="1" t="s">
        <v>5</v>
      </c>
      <c r="G50" s="1" t="s">
        <v>6</v>
      </c>
      <c r="H50" s="1" t="s">
        <v>7</v>
      </c>
      <c r="I50" s="1" t="s">
        <v>8</v>
      </c>
      <c r="J50" s="1" t="s">
        <v>9</v>
      </c>
      <c r="K50" s="1" t="s">
        <v>10</v>
      </c>
      <c r="L50" s="1" t="s">
        <v>11</v>
      </c>
      <c r="M50" s="1" t="s">
        <v>12</v>
      </c>
    </row>
    <row r="51" spans="1:13" x14ac:dyDescent="0.2">
      <c r="A51" s="35" t="s">
        <v>55</v>
      </c>
      <c r="B51" s="6">
        <f t="shared" ref="B51" si="35">C51+D51</f>
        <v>7</v>
      </c>
      <c r="C51" s="36">
        <v>0</v>
      </c>
      <c r="D51" s="36">
        <v>7</v>
      </c>
      <c r="E51" s="6">
        <f t="shared" ref="E51:E52" si="36">B51*12</f>
        <v>84</v>
      </c>
      <c r="F51" s="6">
        <f t="shared" ref="F51:F52" si="37">SUM(H51:L51)</f>
        <v>84</v>
      </c>
      <c r="G51" s="37">
        <f>+SUM(H51:I51)</f>
        <v>0</v>
      </c>
      <c r="H51" s="36">
        <v>0</v>
      </c>
      <c r="I51" s="36">
        <v>0</v>
      </c>
      <c r="J51" s="36">
        <v>21</v>
      </c>
      <c r="K51" s="36">
        <v>0</v>
      </c>
      <c r="L51" s="36">
        <v>63</v>
      </c>
      <c r="M51" s="36">
        <f>+SUM(K51:L51)</f>
        <v>63</v>
      </c>
    </row>
    <row r="52" spans="1:13" x14ac:dyDescent="0.2">
      <c r="A52" s="80" t="s">
        <v>101</v>
      </c>
      <c r="B52" s="6">
        <v>3</v>
      </c>
      <c r="C52" s="17">
        <v>3</v>
      </c>
      <c r="D52" s="17">
        <v>0</v>
      </c>
      <c r="E52" s="6">
        <f t="shared" si="36"/>
        <v>36</v>
      </c>
      <c r="F52" s="6">
        <f t="shared" si="37"/>
        <v>36</v>
      </c>
      <c r="G52" s="18">
        <f t="shared" ref="G52" si="38">+SUM(H52:I52)</f>
        <v>0</v>
      </c>
      <c r="H52" s="27">
        <v>0</v>
      </c>
      <c r="I52" s="17">
        <v>0</v>
      </c>
      <c r="J52" s="27">
        <v>36</v>
      </c>
      <c r="K52" s="17">
        <v>0</v>
      </c>
      <c r="L52" s="27">
        <v>0</v>
      </c>
      <c r="M52" s="6">
        <f t="shared" ref="M52" si="39">+SUM(K52:L52)</f>
        <v>0</v>
      </c>
    </row>
    <row r="55" spans="1:13" x14ac:dyDescent="0.2">
      <c r="A55" s="13" t="s">
        <v>29</v>
      </c>
    </row>
    <row r="57" spans="1:13" x14ac:dyDescent="0.2">
      <c r="A57" s="3"/>
    </row>
    <row r="58" spans="1:13" x14ac:dyDescent="0.2">
      <c r="A58" s="5" t="s">
        <v>110</v>
      </c>
      <c r="B58" s="6">
        <f t="shared" ref="B58:B60" si="40">C58+D58</f>
        <v>3.75</v>
      </c>
      <c r="C58" s="17">
        <v>3</v>
      </c>
      <c r="D58" s="17">
        <v>0.75</v>
      </c>
      <c r="E58" s="6">
        <f t="shared" ref="E58:E60" si="41">B58*12</f>
        <v>45</v>
      </c>
      <c r="F58" s="6">
        <f t="shared" ref="F58:F60" si="42">SUM(H58:L58)</f>
        <v>45</v>
      </c>
      <c r="G58" s="18">
        <f t="shared" ref="G58:G60" si="43">+SUM(H58:I58)</f>
        <v>12</v>
      </c>
      <c r="H58" s="27">
        <v>12</v>
      </c>
      <c r="I58" s="27">
        <v>0</v>
      </c>
      <c r="J58" s="27">
        <v>0</v>
      </c>
      <c r="K58" s="27">
        <v>33</v>
      </c>
      <c r="L58" s="27">
        <v>0</v>
      </c>
      <c r="M58" s="6">
        <f t="shared" ref="M58:M60" si="44">+SUM(K58:L58)</f>
        <v>33</v>
      </c>
    </row>
    <row r="59" spans="1:13" x14ac:dyDescent="0.2">
      <c r="A59" s="15" t="s">
        <v>385</v>
      </c>
      <c r="B59" s="91">
        <v>3.25</v>
      </c>
      <c r="C59" s="19">
        <v>3</v>
      </c>
      <c r="D59" s="19">
        <v>0.25</v>
      </c>
      <c r="E59" s="91">
        <f t="shared" si="41"/>
        <v>39</v>
      </c>
      <c r="F59" s="91">
        <f t="shared" si="42"/>
        <v>39</v>
      </c>
      <c r="G59" s="92">
        <f t="shared" si="43"/>
        <v>0</v>
      </c>
      <c r="H59" s="28">
        <v>0</v>
      </c>
      <c r="I59" s="28">
        <v>0</v>
      </c>
      <c r="J59" s="28">
        <v>0</v>
      </c>
      <c r="K59" s="28">
        <v>27</v>
      </c>
      <c r="L59" s="28">
        <v>12</v>
      </c>
      <c r="M59" s="91">
        <f t="shared" si="44"/>
        <v>39</v>
      </c>
    </row>
    <row r="60" spans="1:13" x14ac:dyDescent="0.2">
      <c r="A60" s="15" t="s">
        <v>111</v>
      </c>
      <c r="B60" s="6">
        <f t="shared" si="40"/>
        <v>3.5</v>
      </c>
      <c r="C60" s="19">
        <v>3</v>
      </c>
      <c r="D60" s="19">
        <v>0.5</v>
      </c>
      <c r="E60" s="6">
        <f t="shared" si="41"/>
        <v>42</v>
      </c>
      <c r="F60" s="6">
        <f t="shared" si="42"/>
        <v>42</v>
      </c>
      <c r="G60" s="18">
        <f t="shared" si="43"/>
        <v>21</v>
      </c>
      <c r="H60" s="27">
        <v>21</v>
      </c>
      <c r="I60" s="27">
        <v>0</v>
      </c>
      <c r="J60" s="27">
        <v>0</v>
      </c>
      <c r="K60" s="19">
        <v>21</v>
      </c>
      <c r="L60" s="19">
        <v>0</v>
      </c>
      <c r="M60" s="6">
        <f t="shared" si="44"/>
        <v>21</v>
      </c>
    </row>
    <row r="61" spans="1:13" x14ac:dyDescent="0.2">
      <c r="A61" s="15" t="s">
        <v>85</v>
      </c>
      <c r="B61" s="6">
        <f t="shared" ref="B61:B76" si="45">C61+D61</f>
        <v>3.5</v>
      </c>
      <c r="C61" s="19">
        <v>3</v>
      </c>
      <c r="D61" s="19">
        <v>0.5</v>
      </c>
      <c r="E61" s="6">
        <f t="shared" ref="E61:E76" si="46">B61*12</f>
        <v>42</v>
      </c>
      <c r="F61" s="6">
        <f t="shared" ref="F61:F76" si="47">SUM(H61:L61)</f>
        <v>42</v>
      </c>
      <c r="G61" s="18">
        <f t="shared" ref="G61:G76" si="48">+SUM(H61:I61)</f>
        <v>14</v>
      </c>
      <c r="H61" s="19">
        <v>0</v>
      </c>
      <c r="I61" s="19">
        <v>14</v>
      </c>
      <c r="J61" s="19">
        <v>0</v>
      </c>
      <c r="K61" s="19">
        <v>14</v>
      </c>
      <c r="L61" s="19">
        <v>14</v>
      </c>
      <c r="M61" s="6">
        <f t="shared" ref="M61:M76" si="49">+SUM(K61:L61)</f>
        <v>28</v>
      </c>
    </row>
    <row r="62" spans="1:13" x14ac:dyDescent="0.2">
      <c r="A62" s="15" t="s">
        <v>80</v>
      </c>
      <c r="B62" s="6">
        <f t="shared" si="45"/>
        <v>3</v>
      </c>
      <c r="C62" s="19">
        <v>3</v>
      </c>
      <c r="D62" s="19">
        <v>0</v>
      </c>
      <c r="E62" s="6">
        <f t="shared" si="46"/>
        <v>36</v>
      </c>
      <c r="F62" s="6">
        <f t="shared" si="47"/>
        <v>36</v>
      </c>
      <c r="G62" s="18">
        <f t="shared" si="48"/>
        <v>9</v>
      </c>
      <c r="H62" s="19">
        <v>9</v>
      </c>
      <c r="I62" s="19">
        <v>0</v>
      </c>
      <c r="J62" s="19">
        <v>0</v>
      </c>
      <c r="K62" s="19">
        <v>18</v>
      </c>
      <c r="L62" s="19">
        <v>9</v>
      </c>
      <c r="M62" s="6">
        <f t="shared" si="49"/>
        <v>27</v>
      </c>
    </row>
    <row r="63" spans="1:13" x14ac:dyDescent="0.2">
      <c r="A63" s="15" t="s">
        <v>99</v>
      </c>
      <c r="B63" s="6">
        <f t="shared" ref="B63" si="50">C63+D63</f>
        <v>3.5</v>
      </c>
      <c r="C63" s="19">
        <v>3</v>
      </c>
      <c r="D63" s="19">
        <v>0.5</v>
      </c>
      <c r="E63" s="6">
        <f t="shared" ref="E63" si="51">B63*12</f>
        <v>42</v>
      </c>
      <c r="F63" s="6">
        <f t="shared" ref="F63" si="52">SUM(H63:L63)</f>
        <v>42</v>
      </c>
      <c r="G63" s="18">
        <f t="shared" ref="G63" si="53">+SUM(H63:I63)</f>
        <v>11</v>
      </c>
      <c r="H63" s="19">
        <v>11</v>
      </c>
      <c r="I63" s="19">
        <v>0</v>
      </c>
      <c r="J63" s="19">
        <v>0</v>
      </c>
      <c r="K63" s="19">
        <v>20</v>
      </c>
      <c r="L63" s="19">
        <v>11</v>
      </c>
      <c r="M63" s="6">
        <f t="shared" ref="M63" si="54">+SUM(K63:L63)</f>
        <v>31</v>
      </c>
    </row>
    <row r="64" spans="1:13" x14ac:dyDescent="0.2">
      <c r="A64" s="15" t="s">
        <v>84</v>
      </c>
      <c r="B64" s="6">
        <f t="shared" si="45"/>
        <v>3.25</v>
      </c>
      <c r="C64" s="19">
        <v>3</v>
      </c>
      <c r="D64" s="19">
        <v>0.25</v>
      </c>
      <c r="E64" s="6">
        <f t="shared" si="46"/>
        <v>39</v>
      </c>
      <c r="F64" s="6">
        <f t="shared" si="47"/>
        <v>39</v>
      </c>
      <c r="G64" s="18">
        <f t="shared" si="48"/>
        <v>0</v>
      </c>
      <c r="H64" s="19">
        <v>0</v>
      </c>
      <c r="I64" s="19">
        <v>0</v>
      </c>
      <c r="J64" s="19">
        <v>0</v>
      </c>
      <c r="K64" s="19">
        <v>15</v>
      </c>
      <c r="L64" s="19">
        <v>24</v>
      </c>
      <c r="M64" s="6">
        <f t="shared" si="49"/>
        <v>39</v>
      </c>
    </row>
    <row r="65" spans="1:13" x14ac:dyDescent="0.2">
      <c r="A65" s="15" t="s">
        <v>546</v>
      </c>
      <c r="B65" s="6">
        <f t="shared" si="45"/>
        <v>4</v>
      </c>
      <c r="C65" s="19">
        <v>3</v>
      </c>
      <c r="D65" s="19">
        <v>1</v>
      </c>
      <c r="E65" s="6">
        <f t="shared" si="46"/>
        <v>48</v>
      </c>
      <c r="F65" s="6">
        <f t="shared" si="47"/>
        <v>48</v>
      </c>
      <c r="G65" s="18">
        <f t="shared" si="48"/>
        <v>0</v>
      </c>
      <c r="H65" s="19">
        <v>0</v>
      </c>
      <c r="I65" s="19">
        <v>0</v>
      </c>
      <c r="J65" s="19">
        <v>0</v>
      </c>
      <c r="K65" s="19">
        <v>12</v>
      </c>
      <c r="L65" s="19">
        <v>36</v>
      </c>
      <c r="M65" s="6">
        <f t="shared" si="49"/>
        <v>48</v>
      </c>
    </row>
    <row r="66" spans="1:13" x14ac:dyDescent="0.2">
      <c r="A66" s="252" t="s">
        <v>545</v>
      </c>
      <c r="B66" s="251">
        <f t="shared" si="45"/>
        <v>3.5</v>
      </c>
      <c r="C66" s="253">
        <v>3</v>
      </c>
      <c r="D66" s="253">
        <v>0.5</v>
      </c>
      <c r="E66" s="251">
        <f t="shared" si="46"/>
        <v>42</v>
      </c>
      <c r="F66" s="251">
        <f t="shared" si="47"/>
        <v>42</v>
      </c>
      <c r="G66" s="254">
        <f t="shared" si="48"/>
        <v>0</v>
      </c>
      <c r="H66" s="253">
        <v>0</v>
      </c>
      <c r="I66" s="253">
        <v>0</v>
      </c>
      <c r="J66" s="253">
        <v>0</v>
      </c>
      <c r="K66" s="253">
        <v>16</v>
      </c>
      <c r="L66" s="253">
        <v>26</v>
      </c>
      <c r="M66" s="251">
        <f t="shared" si="49"/>
        <v>42</v>
      </c>
    </row>
    <row r="67" spans="1:13" x14ac:dyDescent="0.2">
      <c r="A67" s="15" t="s">
        <v>521</v>
      </c>
      <c r="B67" s="251">
        <f t="shared" si="45"/>
        <v>3.5</v>
      </c>
      <c r="C67" s="253">
        <v>3</v>
      </c>
      <c r="D67" s="253">
        <v>0.5</v>
      </c>
      <c r="E67" s="251">
        <f t="shared" si="46"/>
        <v>42</v>
      </c>
      <c r="F67" s="251">
        <f t="shared" si="47"/>
        <v>42</v>
      </c>
      <c r="G67" s="254">
        <f t="shared" si="48"/>
        <v>0</v>
      </c>
      <c r="H67" s="256">
        <v>0</v>
      </c>
      <c r="I67" s="256">
        <v>0</v>
      </c>
      <c r="J67" s="256">
        <v>0</v>
      </c>
      <c r="K67" s="256">
        <v>16</v>
      </c>
      <c r="L67" s="256">
        <v>26</v>
      </c>
      <c r="M67" s="251">
        <f t="shared" si="49"/>
        <v>42</v>
      </c>
    </row>
    <row r="68" spans="1:13" x14ac:dyDescent="0.2">
      <c r="A68" s="15" t="s">
        <v>30</v>
      </c>
      <c r="B68" s="6">
        <f t="shared" si="45"/>
        <v>3.25</v>
      </c>
      <c r="C68" s="19">
        <v>3</v>
      </c>
      <c r="D68" s="19">
        <v>0.25</v>
      </c>
      <c r="E68" s="6">
        <f t="shared" si="46"/>
        <v>39</v>
      </c>
      <c r="F68" s="6">
        <f t="shared" si="47"/>
        <v>39</v>
      </c>
      <c r="G68" s="18">
        <f t="shared" si="48"/>
        <v>0</v>
      </c>
      <c r="H68" s="19">
        <v>0</v>
      </c>
      <c r="I68" s="19">
        <v>0</v>
      </c>
      <c r="J68" s="19">
        <v>0</v>
      </c>
      <c r="K68" s="19">
        <v>21</v>
      </c>
      <c r="L68" s="19">
        <v>18</v>
      </c>
      <c r="M68" s="6">
        <f t="shared" si="49"/>
        <v>39</v>
      </c>
    </row>
    <row r="69" spans="1:13" x14ac:dyDescent="0.2">
      <c r="A69" s="15" t="s">
        <v>31</v>
      </c>
      <c r="B69" s="6">
        <f t="shared" si="45"/>
        <v>3.5</v>
      </c>
      <c r="C69" s="19">
        <v>3</v>
      </c>
      <c r="D69" s="19">
        <v>0.5</v>
      </c>
      <c r="E69" s="6">
        <f t="shared" si="46"/>
        <v>42</v>
      </c>
      <c r="F69" s="6">
        <f t="shared" si="47"/>
        <v>42</v>
      </c>
      <c r="G69" s="18">
        <f t="shared" si="48"/>
        <v>0</v>
      </c>
      <c r="H69" s="28">
        <v>0</v>
      </c>
      <c r="I69" s="28">
        <v>0</v>
      </c>
      <c r="J69" s="28">
        <v>0</v>
      </c>
      <c r="K69" s="19">
        <v>11</v>
      </c>
      <c r="L69" s="19">
        <v>31</v>
      </c>
      <c r="M69" s="6">
        <f t="shared" si="49"/>
        <v>42</v>
      </c>
    </row>
    <row r="70" spans="1:13" x14ac:dyDescent="0.2">
      <c r="A70" s="252" t="s">
        <v>450</v>
      </c>
      <c r="B70" s="251">
        <f t="shared" si="45"/>
        <v>3.5</v>
      </c>
      <c r="C70" s="253">
        <v>3</v>
      </c>
      <c r="D70" s="253">
        <v>0.5</v>
      </c>
      <c r="E70" s="251">
        <f t="shared" si="46"/>
        <v>42</v>
      </c>
      <c r="F70" s="251">
        <f t="shared" si="47"/>
        <v>42</v>
      </c>
      <c r="G70" s="254">
        <f t="shared" si="48"/>
        <v>0</v>
      </c>
      <c r="H70" s="255">
        <v>0</v>
      </c>
      <c r="I70" s="255">
        <v>0</v>
      </c>
      <c r="J70" s="255">
        <v>0</v>
      </c>
      <c r="K70" s="253">
        <v>21</v>
      </c>
      <c r="L70" s="253">
        <v>21</v>
      </c>
      <c r="M70" s="251">
        <f t="shared" si="49"/>
        <v>42</v>
      </c>
    </row>
    <row r="71" spans="1:13" x14ac:dyDescent="0.2">
      <c r="A71" s="15" t="s">
        <v>100</v>
      </c>
      <c r="B71" s="6">
        <f t="shared" ref="B71" si="55">C71+D71</f>
        <v>3.5</v>
      </c>
      <c r="C71" s="19">
        <v>3</v>
      </c>
      <c r="D71" s="19">
        <v>0.5</v>
      </c>
      <c r="E71" s="6">
        <f t="shared" ref="E71" si="56">B71*12</f>
        <v>42</v>
      </c>
      <c r="F71" s="6">
        <f t="shared" ref="F71:F72" si="57">SUM(H71:L71)</f>
        <v>42</v>
      </c>
      <c r="G71" s="18">
        <f t="shared" ref="G71:G72" si="58">+SUM(H71:I71)</f>
        <v>0</v>
      </c>
      <c r="H71" s="28">
        <v>0</v>
      </c>
      <c r="I71" s="28">
        <v>0</v>
      </c>
      <c r="J71" s="28">
        <v>0</v>
      </c>
      <c r="K71" s="19">
        <v>31</v>
      </c>
      <c r="L71" s="19">
        <v>11</v>
      </c>
      <c r="M71" s="6">
        <f t="shared" ref="M71:M72" si="59">+SUM(K71:L71)</f>
        <v>42</v>
      </c>
    </row>
    <row r="72" spans="1:13" x14ac:dyDescent="0.2">
      <c r="A72" s="15" t="s">
        <v>119</v>
      </c>
      <c r="B72" s="6">
        <v>3</v>
      </c>
      <c r="C72" s="19">
        <v>3</v>
      </c>
      <c r="D72" s="19">
        <v>0</v>
      </c>
      <c r="E72" s="6">
        <v>36</v>
      </c>
      <c r="F72" s="6">
        <f t="shared" si="57"/>
        <v>36</v>
      </c>
      <c r="G72" s="18">
        <f t="shared" si="58"/>
        <v>0</v>
      </c>
      <c r="H72" s="28">
        <v>0</v>
      </c>
      <c r="I72" s="28">
        <v>0</v>
      </c>
      <c r="J72" s="28">
        <v>0</v>
      </c>
      <c r="K72" s="19">
        <v>26</v>
      </c>
      <c r="L72" s="19">
        <v>10</v>
      </c>
      <c r="M72" s="6">
        <f t="shared" si="59"/>
        <v>36</v>
      </c>
    </row>
    <row r="73" spans="1:13" x14ac:dyDescent="0.2">
      <c r="A73" s="15" t="s">
        <v>386</v>
      </c>
      <c r="B73" s="91">
        <f t="shared" si="45"/>
        <v>3.5</v>
      </c>
      <c r="C73" s="19">
        <v>3</v>
      </c>
      <c r="D73" s="19">
        <v>0.5</v>
      </c>
      <c r="E73" s="91">
        <f t="shared" si="46"/>
        <v>42</v>
      </c>
      <c r="F73" s="91">
        <f t="shared" si="47"/>
        <v>42</v>
      </c>
      <c r="G73" s="92">
        <f t="shared" si="48"/>
        <v>0</v>
      </c>
      <c r="H73" s="28">
        <v>0</v>
      </c>
      <c r="I73" s="28">
        <v>0</v>
      </c>
      <c r="J73" s="28">
        <v>0</v>
      </c>
      <c r="K73" s="19">
        <v>31</v>
      </c>
      <c r="L73" s="19">
        <v>11</v>
      </c>
      <c r="M73" s="91">
        <f t="shared" si="49"/>
        <v>42</v>
      </c>
    </row>
    <row r="74" spans="1:13" x14ac:dyDescent="0.2">
      <c r="A74" s="252" t="s">
        <v>451</v>
      </c>
      <c r="B74" s="251">
        <f t="shared" si="45"/>
        <v>3.5</v>
      </c>
      <c r="C74" s="253">
        <v>3</v>
      </c>
      <c r="D74" s="253">
        <v>0.5</v>
      </c>
      <c r="E74" s="251">
        <f t="shared" si="46"/>
        <v>42</v>
      </c>
      <c r="F74" s="251">
        <f t="shared" si="47"/>
        <v>42</v>
      </c>
      <c r="G74" s="254">
        <f t="shared" si="48"/>
        <v>0</v>
      </c>
      <c r="H74" s="255">
        <v>0</v>
      </c>
      <c r="I74" s="255">
        <v>0</v>
      </c>
      <c r="J74" s="255">
        <v>9</v>
      </c>
      <c r="K74" s="253">
        <v>16</v>
      </c>
      <c r="L74" s="253">
        <v>17</v>
      </c>
      <c r="M74" s="251">
        <f t="shared" si="49"/>
        <v>33</v>
      </c>
    </row>
    <row r="75" spans="1:13" x14ac:dyDescent="0.2">
      <c r="A75" s="15" t="s">
        <v>387</v>
      </c>
      <c r="B75" s="91">
        <f t="shared" si="45"/>
        <v>3</v>
      </c>
      <c r="C75" s="19">
        <v>3</v>
      </c>
      <c r="D75" s="19">
        <v>0</v>
      </c>
      <c r="E75" s="91">
        <f t="shared" si="46"/>
        <v>36</v>
      </c>
      <c r="F75" s="91">
        <f t="shared" si="47"/>
        <v>36</v>
      </c>
      <c r="G75" s="92">
        <f t="shared" si="48"/>
        <v>0</v>
      </c>
      <c r="H75" s="28">
        <v>0</v>
      </c>
      <c r="I75" s="28">
        <v>0</v>
      </c>
      <c r="J75" s="28">
        <v>0</v>
      </c>
      <c r="K75" s="19">
        <v>24</v>
      </c>
      <c r="L75" s="19">
        <v>12</v>
      </c>
      <c r="M75" s="91">
        <f t="shared" si="49"/>
        <v>36</v>
      </c>
    </row>
    <row r="76" spans="1:13" x14ac:dyDescent="0.2">
      <c r="A76" s="61" t="s">
        <v>63</v>
      </c>
      <c r="B76" s="6">
        <f t="shared" si="45"/>
        <v>3.5</v>
      </c>
      <c r="C76" s="36">
        <v>0</v>
      </c>
      <c r="D76" s="36">
        <v>3.5</v>
      </c>
      <c r="E76" s="6">
        <f t="shared" si="46"/>
        <v>42</v>
      </c>
      <c r="F76" s="6">
        <f t="shared" si="47"/>
        <v>42</v>
      </c>
      <c r="G76" s="18">
        <f t="shared" si="48"/>
        <v>0</v>
      </c>
      <c r="H76" s="36">
        <v>0</v>
      </c>
      <c r="I76" s="36">
        <v>0</v>
      </c>
      <c r="J76" s="36">
        <v>0</v>
      </c>
      <c r="K76" s="36">
        <v>21</v>
      </c>
      <c r="L76" s="36">
        <v>21</v>
      </c>
      <c r="M76" s="6">
        <f t="shared" si="49"/>
        <v>42</v>
      </c>
    </row>
    <row r="77" spans="1:13" x14ac:dyDescent="0.2">
      <c r="A77" s="15" t="s">
        <v>66</v>
      </c>
      <c r="B77" s="6">
        <f>C77+D77</f>
        <v>3</v>
      </c>
      <c r="C77" s="19">
        <v>3</v>
      </c>
      <c r="D77" s="19">
        <v>0</v>
      </c>
      <c r="E77" s="6">
        <f>B77*12</f>
        <v>36</v>
      </c>
      <c r="F77" s="6">
        <f>SUM(H77:L77)</f>
        <v>36</v>
      </c>
      <c r="G77" s="18">
        <f>+SUM(H77:I77)</f>
        <v>0</v>
      </c>
      <c r="H77" s="19">
        <v>0</v>
      </c>
      <c r="I77" s="19">
        <v>0</v>
      </c>
      <c r="J77" s="19">
        <v>0</v>
      </c>
      <c r="K77" s="19">
        <v>24</v>
      </c>
      <c r="L77" s="19">
        <v>12</v>
      </c>
      <c r="M77" s="6">
        <f>+SUM(K77:L77)</f>
        <v>36</v>
      </c>
    </row>
    <row r="78" spans="1:13" x14ac:dyDescent="0.2">
      <c r="A78" s="81" t="s">
        <v>65</v>
      </c>
      <c r="B78" s="6">
        <f t="shared" ref="B78" si="60">C78+D78</f>
        <v>3</v>
      </c>
      <c r="C78" s="19">
        <v>3</v>
      </c>
      <c r="D78" s="19">
        <v>0</v>
      </c>
      <c r="E78" s="6">
        <f t="shared" ref="E78" si="61">B78*12</f>
        <v>36</v>
      </c>
      <c r="F78" s="6">
        <f t="shared" ref="F78" si="62">SUM(H78:L78)</f>
        <v>36</v>
      </c>
      <c r="G78" s="18">
        <f t="shared" ref="G78" si="63">+SUM(H78:I78)</f>
        <v>0</v>
      </c>
      <c r="H78" s="19">
        <v>0</v>
      </c>
      <c r="I78" s="19">
        <v>0</v>
      </c>
      <c r="J78" s="19">
        <v>0</v>
      </c>
      <c r="K78" s="19">
        <v>24</v>
      </c>
      <c r="L78" s="19">
        <v>12</v>
      </c>
      <c r="M78" s="6">
        <f t="shared" ref="M78" si="64">+SUM(K78:L78)</f>
        <v>36</v>
      </c>
    </row>
    <row r="79" spans="1:13" x14ac:dyDescent="0.2">
      <c r="A79" s="413"/>
      <c r="B79" s="414"/>
      <c r="C79" s="415"/>
      <c r="D79" s="415"/>
      <c r="E79" s="415"/>
      <c r="F79" s="415"/>
      <c r="G79" s="415"/>
      <c r="H79" s="415"/>
      <c r="I79" s="415"/>
      <c r="J79" s="415"/>
      <c r="K79" s="415"/>
      <c r="L79" s="415"/>
      <c r="M79" s="415"/>
    </row>
    <row r="80" spans="1:13" x14ac:dyDescent="0.2">
      <c r="A80" s="81" t="s">
        <v>117</v>
      </c>
      <c r="B80" s="6">
        <f t="shared" ref="B80:B95" si="65">C80+D80</f>
        <v>3.5</v>
      </c>
      <c r="C80" s="82">
        <v>3</v>
      </c>
      <c r="D80" s="82">
        <v>0.5</v>
      </c>
      <c r="E80" s="6">
        <f t="shared" ref="E80:E85" si="66">B80*12</f>
        <v>42</v>
      </c>
      <c r="F80" s="6">
        <f t="shared" ref="F80:F85" si="67">SUM(H80:L80)</f>
        <v>42</v>
      </c>
      <c r="G80" s="34">
        <f t="shared" ref="G80" si="68">+SUM(H80:I80)</f>
        <v>0</v>
      </c>
      <c r="H80" s="82">
        <v>0</v>
      </c>
      <c r="I80" s="82">
        <v>0</v>
      </c>
      <c r="J80" s="83">
        <v>21</v>
      </c>
      <c r="K80" s="83">
        <v>21</v>
      </c>
      <c r="L80" s="83">
        <v>0</v>
      </c>
      <c r="M80" s="44">
        <f>+SUM(K80:L80)</f>
        <v>21</v>
      </c>
    </row>
    <row r="81" spans="1:13" x14ac:dyDescent="0.2">
      <c r="A81" s="81" t="s">
        <v>112</v>
      </c>
      <c r="B81" s="6">
        <f t="shared" si="65"/>
        <v>7</v>
      </c>
      <c r="C81" s="82">
        <v>3.5</v>
      </c>
      <c r="D81" s="82">
        <v>3.5</v>
      </c>
      <c r="E81" s="6">
        <f t="shared" si="66"/>
        <v>84</v>
      </c>
      <c r="F81" s="6">
        <f t="shared" si="67"/>
        <v>84</v>
      </c>
      <c r="G81" s="34">
        <f>+SUM(H81:I81)</f>
        <v>0</v>
      </c>
      <c r="H81" s="82">
        <v>0</v>
      </c>
      <c r="I81" s="82">
        <v>0</v>
      </c>
      <c r="J81" s="83">
        <v>42</v>
      </c>
      <c r="K81" s="83">
        <v>0</v>
      </c>
      <c r="L81" s="83">
        <v>42</v>
      </c>
      <c r="M81" s="44">
        <f>+SUM(K81:L81)</f>
        <v>42</v>
      </c>
    </row>
    <row r="82" spans="1:13" x14ac:dyDescent="0.2">
      <c r="A82" s="81" t="s">
        <v>118</v>
      </c>
      <c r="B82" s="6">
        <f t="shared" si="65"/>
        <v>4.5</v>
      </c>
      <c r="C82" s="82">
        <v>1</v>
      </c>
      <c r="D82" s="82">
        <v>3.5</v>
      </c>
      <c r="E82" s="6">
        <f t="shared" si="66"/>
        <v>54</v>
      </c>
      <c r="F82" s="6">
        <f t="shared" si="67"/>
        <v>54</v>
      </c>
      <c r="G82" s="34">
        <f t="shared" ref="G82:G85" si="69">+SUM(H82:I82)</f>
        <v>0</v>
      </c>
      <c r="H82" s="82">
        <v>0</v>
      </c>
      <c r="I82" s="82">
        <v>0</v>
      </c>
      <c r="J82" s="83">
        <v>27</v>
      </c>
      <c r="K82" s="83">
        <v>0</v>
      </c>
      <c r="L82" s="83">
        <v>27</v>
      </c>
      <c r="M82" s="44">
        <f>+SUM(K82:L82)</f>
        <v>27</v>
      </c>
    </row>
    <row r="83" spans="1:13" x14ac:dyDescent="0.2">
      <c r="A83" s="15" t="s">
        <v>73</v>
      </c>
      <c r="B83" s="6">
        <f t="shared" si="65"/>
        <v>3</v>
      </c>
      <c r="C83" s="19">
        <v>3</v>
      </c>
      <c r="D83" s="19">
        <v>0</v>
      </c>
      <c r="E83" s="6">
        <f t="shared" si="66"/>
        <v>36</v>
      </c>
      <c r="F83" s="6">
        <f t="shared" si="67"/>
        <v>36</v>
      </c>
      <c r="G83" s="18">
        <f t="shared" si="69"/>
        <v>36</v>
      </c>
      <c r="H83" s="19">
        <v>36</v>
      </c>
      <c r="I83" s="19">
        <v>0</v>
      </c>
      <c r="J83" s="19">
        <v>0</v>
      </c>
      <c r="K83" s="19">
        <v>0</v>
      </c>
      <c r="L83" s="19">
        <v>0</v>
      </c>
      <c r="M83" s="6">
        <f t="shared" ref="M83:M85" si="70">+SUM(K83:L83)</f>
        <v>0</v>
      </c>
    </row>
    <row r="84" spans="1:13" x14ac:dyDescent="0.2">
      <c r="A84" s="15" t="s">
        <v>113</v>
      </c>
      <c r="B84" s="6">
        <f t="shared" si="65"/>
        <v>3</v>
      </c>
      <c r="C84" s="19">
        <v>3</v>
      </c>
      <c r="D84" s="19">
        <v>0</v>
      </c>
      <c r="E84" s="6">
        <f t="shared" si="66"/>
        <v>36</v>
      </c>
      <c r="F84" s="6">
        <f t="shared" si="67"/>
        <v>36</v>
      </c>
      <c r="G84" s="18">
        <f t="shared" si="69"/>
        <v>10</v>
      </c>
      <c r="H84" s="19">
        <v>10</v>
      </c>
      <c r="I84" s="19">
        <v>0</v>
      </c>
      <c r="J84" s="19">
        <v>0</v>
      </c>
      <c r="K84" s="19">
        <v>14</v>
      </c>
      <c r="L84" s="19">
        <v>12</v>
      </c>
      <c r="M84" s="6">
        <f t="shared" si="70"/>
        <v>26</v>
      </c>
    </row>
    <row r="85" spans="1:13" x14ac:dyDescent="0.2">
      <c r="A85" s="15" t="s">
        <v>74</v>
      </c>
      <c r="B85" s="6">
        <f t="shared" si="65"/>
        <v>4</v>
      </c>
      <c r="C85" s="19">
        <v>3</v>
      </c>
      <c r="D85" s="19">
        <v>1</v>
      </c>
      <c r="E85" s="6">
        <f t="shared" si="66"/>
        <v>48</v>
      </c>
      <c r="F85" s="6">
        <f t="shared" si="67"/>
        <v>48</v>
      </c>
      <c r="G85" s="18">
        <f t="shared" si="69"/>
        <v>0</v>
      </c>
      <c r="H85" s="19">
        <v>0</v>
      </c>
      <c r="I85" s="19">
        <v>0</v>
      </c>
      <c r="J85" s="19">
        <v>0</v>
      </c>
      <c r="K85" s="19">
        <v>22</v>
      </c>
      <c r="L85" s="19">
        <v>26</v>
      </c>
      <c r="M85" s="6">
        <f t="shared" si="70"/>
        <v>48</v>
      </c>
    </row>
    <row r="86" spans="1:13" x14ac:dyDescent="0.2">
      <c r="A86" s="15" t="s">
        <v>83</v>
      </c>
      <c r="B86" s="6">
        <f>C86+D86</f>
        <v>3</v>
      </c>
      <c r="C86" s="19">
        <v>3</v>
      </c>
      <c r="D86" s="19">
        <v>0</v>
      </c>
      <c r="E86" s="6">
        <f>B86*12</f>
        <v>36</v>
      </c>
      <c r="F86" s="6">
        <f>SUM(H86:L86)</f>
        <v>36</v>
      </c>
      <c r="G86" s="18">
        <f>+SUM(H86:I86)</f>
        <v>0</v>
      </c>
      <c r="H86" s="19">
        <v>0</v>
      </c>
      <c r="I86" s="19">
        <v>0</v>
      </c>
      <c r="J86" s="19">
        <v>0</v>
      </c>
      <c r="K86" s="19">
        <v>24</v>
      </c>
      <c r="L86" s="19">
        <v>12</v>
      </c>
      <c r="M86" s="6">
        <f>+SUM(K86:L86)</f>
        <v>36</v>
      </c>
    </row>
    <row r="87" spans="1:13" x14ac:dyDescent="0.2">
      <c r="A87" s="81" t="s">
        <v>81</v>
      </c>
      <c r="B87" s="6">
        <f t="shared" si="65"/>
        <v>3</v>
      </c>
      <c r="C87" s="82">
        <v>3</v>
      </c>
      <c r="D87" s="82">
        <v>0</v>
      </c>
      <c r="E87" s="82">
        <f>B87*12</f>
        <v>36</v>
      </c>
      <c r="F87" s="82">
        <f>SUM(H87:L87)</f>
        <v>36</v>
      </c>
      <c r="G87" s="82">
        <f>+SUM(H87:I87)</f>
        <v>0</v>
      </c>
      <c r="H87" s="82">
        <v>0</v>
      </c>
      <c r="I87" s="82">
        <v>0</v>
      </c>
      <c r="J87" s="82">
        <v>0</v>
      </c>
      <c r="K87" s="82">
        <v>24</v>
      </c>
      <c r="L87" s="82">
        <v>12</v>
      </c>
      <c r="M87" s="82">
        <f>+SUM(K87:L87)</f>
        <v>36</v>
      </c>
    </row>
    <row r="88" spans="1:13" x14ac:dyDescent="0.2">
      <c r="A88" s="15" t="s">
        <v>544</v>
      </c>
      <c r="B88" s="6">
        <f t="shared" si="65"/>
        <v>3</v>
      </c>
      <c r="C88" s="19">
        <v>3</v>
      </c>
      <c r="D88" s="19">
        <v>0</v>
      </c>
      <c r="E88" s="6">
        <f t="shared" ref="E88:E90" si="71">B88*12</f>
        <v>36</v>
      </c>
      <c r="F88" s="6">
        <f t="shared" ref="F88:F90" si="72">SUM(H88:L88)</f>
        <v>36</v>
      </c>
      <c r="G88" s="18">
        <f t="shared" ref="G88:G90" si="73">+SUM(H88:I88)</f>
        <v>0</v>
      </c>
      <c r="H88" s="19">
        <v>0</v>
      </c>
      <c r="I88" s="19">
        <v>0</v>
      </c>
      <c r="J88" s="19">
        <v>0</v>
      </c>
      <c r="K88" s="19">
        <v>24</v>
      </c>
      <c r="L88" s="19">
        <v>12</v>
      </c>
      <c r="M88" s="6">
        <f t="shared" ref="M88:M90" si="74">+SUM(K88:L88)</f>
        <v>36</v>
      </c>
    </row>
    <row r="89" spans="1:13" x14ac:dyDescent="0.2">
      <c r="A89" s="15" t="s">
        <v>114</v>
      </c>
      <c r="B89" s="6">
        <f t="shared" si="65"/>
        <v>3</v>
      </c>
      <c r="C89" s="19">
        <v>3</v>
      </c>
      <c r="D89" s="19">
        <v>0</v>
      </c>
      <c r="E89" s="6">
        <f t="shared" si="71"/>
        <v>36</v>
      </c>
      <c r="F89" s="6">
        <f t="shared" si="72"/>
        <v>36</v>
      </c>
      <c r="G89" s="18">
        <f t="shared" si="73"/>
        <v>10</v>
      </c>
      <c r="H89" s="19">
        <v>10</v>
      </c>
      <c r="I89" s="19">
        <v>0</v>
      </c>
      <c r="J89" s="19">
        <v>0</v>
      </c>
      <c r="K89" s="19">
        <v>14</v>
      </c>
      <c r="L89" s="19">
        <v>12</v>
      </c>
      <c r="M89" s="6">
        <f t="shared" si="74"/>
        <v>26</v>
      </c>
    </row>
    <row r="90" spans="1:13" x14ac:dyDescent="0.2">
      <c r="A90" s="15" t="s">
        <v>76</v>
      </c>
      <c r="B90" s="6">
        <f t="shared" si="65"/>
        <v>3</v>
      </c>
      <c r="C90" s="19">
        <v>3</v>
      </c>
      <c r="D90" s="19">
        <v>0</v>
      </c>
      <c r="E90" s="6">
        <f t="shared" si="71"/>
        <v>36</v>
      </c>
      <c r="F90" s="6">
        <f t="shared" si="72"/>
        <v>36</v>
      </c>
      <c r="G90" s="18">
        <f t="shared" si="73"/>
        <v>14</v>
      </c>
      <c r="H90" s="19">
        <v>14</v>
      </c>
      <c r="I90" s="19">
        <v>0</v>
      </c>
      <c r="J90" s="19">
        <v>0</v>
      </c>
      <c r="K90" s="19">
        <v>12</v>
      </c>
      <c r="L90" s="19">
        <v>10</v>
      </c>
      <c r="M90" s="6">
        <f t="shared" si="74"/>
        <v>22</v>
      </c>
    </row>
    <row r="91" spans="1:13" x14ac:dyDescent="0.2">
      <c r="A91" s="15" t="s">
        <v>82</v>
      </c>
      <c r="B91" s="6">
        <f>C91+D91</f>
        <v>3</v>
      </c>
      <c r="C91" s="19">
        <v>3</v>
      </c>
      <c r="D91" s="19">
        <v>0</v>
      </c>
      <c r="E91" s="6">
        <f>B91*12</f>
        <v>36</v>
      </c>
      <c r="F91" s="6">
        <f>SUM(H91:L91)</f>
        <v>36</v>
      </c>
      <c r="G91" s="18">
        <f>+SUM(H91:I91)</f>
        <v>0</v>
      </c>
      <c r="H91" s="19">
        <v>0</v>
      </c>
      <c r="I91" s="19">
        <v>0</v>
      </c>
      <c r="J91" s="19">
        <v>0</v>
      </c>
      <c r="K91" s="19">
        <v>24</v>
      </c>
      <c r="L91" s="19">
        <v>12</v>
      </c>
      <c r="M91" s="6">
        <f>+SUM(K91:L91)</f>
        <v>36</v>
      </c>
    </row>
    <row r="92" spans="1:13" x14ac:dyDescent="0.2">
      <c r="A92" s="15" t="s">
        <v>77</v>
      </c>
      <c r="B92" s="6">
        <f t="shared" ref="B92" si="75">C92+D92</f>
        <v>3</v>
      </c>
      <c r="C92" s="19">
        <v>3</v>
      </c>
      <c r="D92" s="19">
        <v>0</v>
      </c>
      <c r="E92" s="6">
        <f t="shared" ref="E92:E99" si="76">B92*12</f>
        <v>36</v>
      </c>
      <c r="F92" s="6">
        <f t="shared" ref="F92:F99" si="77">SUM(H92:L92)</f>
        <v>36</v>
      </c>
      <c r="G92" s="18">
        <f t="shared" ref="G92:G99" si="78">+SUM(H92:I92)</f>
        <v>0</v>
      </c>
      <c r="H92" s="19">
        <v>0</v>
      </c>
      <c r="I92" s="19">
        <v>0</v>
      </c>
      <c r="J92" s="19">
        <v>0</v>
      </c>
      <c r="K92" s="19">
        <v>24</v>
      </c>
      <c r="L92" s="19">
        <v>12</v>
      </c>
      <c r="M92" s="6">
        <f t="shared" ref="M92:M99" si="79">+SUM(K92:L92)</f>
        <v>36</v>
      </c>
    </row>
    <row r="93" spans="1:13" x14ac:dyDescent="0.2">
      <c r="A93" s="81" t="s">
        <v>92</v>
      </c>
      <c r="B93" s="6">
        <f t="shared" si="65"/>
        <v>3</v>
      </c>
      <c r="C93" s="6">
        <v>3</v>
      </c>
      <c r="D93" s="6">
        <v>0</v>
      </c>
      <c r="E93" s="6">
        <f t="shared" si="76"/>
        <v>36</v>
      </c>
      <c r="F93" s="6">
        <f t="shared" si="77"/>
        <v>36</v>
      </c>
      <c r="G93" s="34">
        <f t="shared" si="78"/>
        <v>24</v>
      </c>
      <c r="H93" s="6">
        <v>9</v>
      </c>
      <c r="I93" s="6">
        <v>15</v>
      </c>
      <c r="J93" s="6">
        <v>0</v>
      </c>
      <c r="K93" s="6">
        <v>12</v>
      </c>
      <c r="L93" s="6">
        <v>0</v>
      </c>
      <c r="M93" s="6">
        <f t="shared" si="79"/>
        <v>12</v>
      </c>
    </row>
    <row r="94" spans="1:13" x14ac:dyDescent="0.2">
      <c r="A94" s="15" t="s">
        <v>78</v>
      </c>
      <c r="B94" s="6">
        <f t="shared" si="65"/>
        <v>3</v>
      </c>
      <c r="C94" s="19">
        <v>3</v>
      </c>
      <c r="D94" s="19">
        <v>0</v>
      </c>
      <c r="E94" s="6">
        <f t="shared" si="76"/>
        <v>36</v>
      </c>
      <c r="F94" s="6">
        <f t="shared" si="77"/>
        <v>36</v>
      </c>
      <c r="G94" s="18">
        <f t="shared" si="78"/>
        <v>0</v>
      </c>
      <c r="H94" s="19">
        <v>0</v>
      </c>
      <c r="I94" s="19">
        <v>0</v>
      </c>
      <c r="J94" s="19">
        <v>0</v>
      </c>
      <c r="K94" s="19">
        <v>24</v>
      </c>
      <c r="L94" s="19">
        <v>12</v>
      </c>
      <c r="M94" s="6">
        <f t="shared" si="79"/>
        <v>36</v>
      </c>
    </row>
    <row r="95" spans="1:13" x14ac:dyDescent="0.2">
      <c r="A95" s="81" t="s">
        <v>71</v>
      </c>
      <c r="B95" s="6">
        <f t="shared" si="65"/>
        <v>3</v>
      </c>
      <c r="C95" s="19">
        <v>3</v>
      </c>
      <c r="D95" s="19">
        <v>0</v>
      </c>
      <c r="E95" s="6">
        <f t="shared" si="76"/>
        <v>36</v>
      </c>
      <c r="F95" s="6">
        <f t="shared" si="77"/>
        <v>36</v>
      </c>
      <c r="G95" s="9">
        <f t="shared" si="78"/>
        <v>0</v>
      </c>
      <c r="H95" s="19">
        <v>0</v>
      </c>
      <c r="I95" s="19">
        <v>0</v>
      </c>
      <c r="J95" s="19">
        <v>0</v>
      </c>
      <c r="K95" s="19">
        <v>24</v>
      </c>
      <c r="L95" s="19">
        <v>12</v>
      </c>
      <c r="M95" s="10">
        <f t="shared" si="79"/>
        <v>36</v>
      </c>
    </row>
    <row r="96" spans="1:13" x14ac:dyDescent="0.2">
      <c r="A96" s="81" t="s">
        <v>72</v>
      </c>
      <c r="B96" s="6">
        <v>4</v>
      </c>
      <c r="C96" s="19">
        <v>3</v>
      </c>
      <c r="D96" s="19">
        <v>1</v>
      </c>
      <c r="E96" s="6">
        <f t="shared" si="76"/>
        <v>48</v>
      </c>
      <c r="F96" s="6">
        <f t="shared" si="77"/>
        <v>48</v>
      </c>
      <c r="G96" s="18">
        <f t="shared" si="78"/>
        <v>0</v>
      </c>
      <c r="H96" s="19">
        <v>0</v>
      </c>
      <c r="I96" s="19">
        <v>0</v>
      </c>
      <c r="J96" s="19">
        <v>0</v>
      </c>
      <c r="K96" s="19">
        <v>30</v>
      </c>
      <c r="L96" s="19">
        <v>18</v>
      </c>
      <c r="M96" s="6">
        <f t="shared" si="79"/>
        <v>48</v>
      </c>
    </row>
    <row r="97" spans="1:13" x14ac:dyDescent="0.2">
      <c r="A97" s="15" t="s">
        <v>70</v>
      </c>
      <c r="B97" s="6">
        <f t="shared" ref="B97" si="80">C97+D97</f>
        <v>3.5</v>
      </c>
      <c r="C97" s="19">
        <v>3</v>
      </c>
      <c r="D97" s="19">
        <v>0.5</v>
      </c>
      <c r="E97" s="6">
        <f t="shared" si="76"/>
        <v>42</v>
      </c>
      <c r="F97" s="6">
        <f t="shared" si="77"/>
        <v>42</v>
      </c>
      <c r="G97" s="18">
        <f t="shared" si="78"/>
        <v>18</v>
      </c>
      <c r="H97" s="19">
        <v>0</v>
      </c>
      <c r="I97" s="19">
        <v>18</v>
      </c>
      <c r="J97" s="19">
        <v>0</v>
      </c>
      <c r="K97" s="19">
        <v>24</v>
      </c>
      <c r="L97" s="19">
        <v>0</v>
      </c>
      <c r="M97" s="6">
        <f t="shared" si="79"/>
        <v>24</v>
      </c>
    </row>
    <row r="98" spans="1:13" x14ac:dyDescent="0.2">
      <c r="A98" s="252" t="s">
        <v>522</v>
      </c>
      <c r="B98" s="91">
        <f>C98+D98</f>
        <v>4.5</v>
      </c>
      <c r="C98" s="253">
        <v>3</v>
      </c>
      <c r="D98" s="253">
        <v>1.5</v>
      </c>
      <c r="E98" s="91">
        <f t="shared" si="76"/>
        <v>54</v>
      </c>
      <c r="F98" s="91">
        <f t="shared" si="77"/>
        <v>54</v>
      </c>
      <c r="G98" s="92">
        <f t="shared" si="78"/>
        <v>14</v>
      </c>
      <c r="H98" s="253">
        <v>0</v>
      </c>
      <c r="I98" s="253">
        <v>14</v>
      </c>
      <c r="J98" s="253">
        <v>0</v>
      </c>
      <c r="K98" s="253">
        <v>26</v>
      </c>
      <c r="L98" s="253">
        <v>14</v>
      </c>
      <c r="M98" s="91">
        <f t="shared" si="79"/>
        <v>40</v>
      </c>
    </row>
    <row r="99" spans="1:13" x14ac:dyDescent="0.2">
      <c r="A99" s="252" t="s">
        <v>523</v>
      </c>
      <c r="B99" s="91">
        <f t="shared" ref="B99" si="81">C99+D99</f>
        <v>4</v>
      </c>
      <c r="C99" s="253">
        <v>3</v>
      </c>
      <c r="D99" s="253">
        <v>1</v>
      </c>
      <c r="E99" s="91">
        <f t="shared" si="76"/>
        <v>48</v>
      </c>
      <c r="F99" s="91">
        <f t="shared" si="77"/>
        <v>48</v>
      </c>
      <c r="G99" s="92">
        <f t="shared" si="78"/>
        <v>0</v>
      </c>
      <c r="H99" s="256">
        <v>0</v>
      </c>
      <c r="I99" s="256">
        <v>0</v>
      </c>
      <c r="J99" s="256">
        <v>0</v>
      </c>
      <c r="K99" s="256">
        <v>22</v>
      </c>
      <c r="L99" s="256">
        <v>26</v>
      </c>
      <c r="M99" s="91">
        <f t="shared" si="79"/>
        <v>48</v>
      </c>
    </row>
  </sheetData>
  <mergeCells count="2">
    <mergeCell ref="A45:M45"/>
    <mergeCell ref="A79:M79"/>
  </mergeCells>
  <phoneticPr fontId="7" type="noConversion"/>
  <conditionalFormatting sqref="E8:E19 E58:E59 E61:E64 E69:E71">
    <cfRule type="expression" dxfId="20" priority="11" stopIfTrue="1">
      <formula>IF(E8=F8,FALSE,TRUE)</formula>
    </cfRule>
  </conditionalFormatting>
  <conditionalFormatting sqref="E23:E24">
    <cfRule type="expression" dxfId="19" priority="25" stopIfTrue="1">
      <formula>IF(E23=F23,FALSE,TRUE)</formula>
    </cfRule>
  </conditionalFormatting>
  <conditionalFormatting sqref="E25:E26 E28:E32 E34:E36 E39:E40 E42:E43 E51">
    <cfRule type="expression" dxfId="18" priority="52" stopIfTrue="1">
      <formula>IF(E25=F25,FALSE,TRUE)</formula>
    </cfRule>
  </conditionalFormatting>
  <conditionalFormatting sqref="E27">
    <cfRule type="expression" dxfId="17" priority="24" stopIfTrue="1">
      <formula>IF(E27=F27,FALSE,TRUE)</formula>
    </cfRule>
  </conditionalFormatting>
  <conditionalFormatting sqref="E33">
    <cfRule type="expression" dxfId="16" priority="10" stopIfTrue="1">
      <formula>IF(E33=F33,FALSE,TRUE)</formula>
    </cfRule>
  </conditionalFormatting>
  <conditionalFormatting sqref="E37:E38">
    <cfRule type="expression" dxfId="15" priority="39" stopIfTrue="1">
      <formula>IF(E37=F37,FALSE,TRUE)</formula>
    </cfRule>
  </conditionalFormatting>
  <conditionalFormatting sqref="E41">
    <cfRule type="expression" dxfId="14" priority="33" stopIfTrue="1">
      <formula>IF(E41=F41,FALSE,TRUE)</formula>
    </cfRule>
  </conditionalFormatting>
  <conditionalFormatting sqref="E44">
    <cfRule type="expression" dxfId="13" priority="32" stopIfTrue="1">
      <formula>IF(E44=F44,FALSE,TRUE)</formula>
    </cfRule>
  </conditionalFormatting>
  <conditionalFormatting sqref="E46:E47">
    <cfRule type="expression" dxfId="12" priority="9" stopIfTrue="1">
      <formula>IF(E46=F46,FALSE,TRUE)</formula>
    </cfRule>
  </conditionalFormatting>
  <conditionalFormatting sqref="E52">
    <cfRule type="expression" dxfId="11" priority="38" stopIfTrue="1">
      <formula>IF(E52=F52,FALSE,TRUE)</formula>
    </cfRule>
  </conditionalFormatting>
  <conditionalFormatting sqref="E60">
    <cfRule type="expression" dxfId="10" priority="31" stopIfTrue="1">
      <formula>IF(E60=F60,FALSE,TRUE)</formula>
    </cfRule>
  </conditionalFormatting>
  <conditionalFormatting sqref="E65">
    <cfRule type="expression" dxfId="9" priority="29" stopIfTrue="1">
      <formula>IF(E65=F65,FALSE,TRUE)</formula>
    </cfRule>
  </conditionalFormatting>
  <conditionalFormatting sqref="E66:E67">
    <cfRule type="expression" dxfId="8" priority="2" stopIfTrue="1">
      <formula>IF(E66=F66,FALSE,TRUE)</formula>
    </cfRule>
  </conditionalFormatting>
  <conditionalFormatting sqref="E68">
    <cfRule type="expression" dxfId="7" priority="28" stopIfTrue="1">
      <formula>IF(E68=F68,FALSE,TRUE)</formula>
    </cfRule>
  </conditionalFormatting>
  <conditionalFormatting sqref="E72">
    <cfRule type="expression" dxfId="6" priority="13" stopIfTrue="1">
      <formula>IF(E72=F72,FALSE,TRUE)</formula>
    </cfRule>
  </conditionalFormatting>
  <conditionalFormatting sqref="E73:E78">
    <cfRule type="expression" dxfId="5" priority="4" stopIfTrue="1">
      <formula>IF(E73=F73,FALSE,TRUE)</formula>
    </cfRule>
  </conditionalFormatting>
  <conditionalFormatting sqref="E80">
    <cfRule type="expression" dxfId="4" priority="14" stopIfTrue="1">
      <formula>IF(E80=F80,FALSE,TRUE)</formula>
    </cfRule>
  </conditionalFormatting>
  <conditionalFormatting sqref="E81">
    <cfRule type="expression" dxfId="3" priority="21" stopIfTrue="1">
      <formula>IF(E81=F81,FALSE,TRUE)</formula>
    </cfRule>
  </conditionalFormatting>
  <conditionalFormatting sqref="E83:E86">
    <cfRule type="expression" dxfId="2" priority="18" stopIfTrue="1">
      <formula>IF(E83=F83,FALSE,TRUE)</formula>
    </cfRule>
  </conditionalFormatting>
  <conditionalFormatting sqref="E84 E86 E82">
    <cfRule type="expression" dxfId="1" priority="20" stopIfTrue="1">
      <formula>IF(E82=F82,FALSE,TRUE)</formula>
    </cfRule>
  </conditionalFormatting>
  <conditionalFormatting sqref="E88:E99">
    <cfRule type="expression" dxfId="0" priority="1" stopIfTrue="1">
      <formula>IF(E88=F88,FALSE,TRUE)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3 M51 G51 G46:J46 G42:M42 M40 K46:L46 G40 M43 M4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D62E-D5AC-478A-BCEB-F61DEEE6AA84}">
  <sheetPr>
    <tabColor theme="7" tint="-0.499984740745262"/>
  </sheetPr>
  <dimension ref="A1:S141"/>
  <sheetViews>
    <sheetView topLeftCell="A63" workbookViewId="0">
      <selection activeCell="K73" sqref="K73:N73"/>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1" max="11" width="15" customWidth="1"/>
    <col min="12" max="12" width="38.5703125" bestFit="1" customWidth="1"/>
    <col min="15" max="15" width="1.7109375" customWidth="1"/>
    <col min="16" max="16" width="14" customWidth="1"/>
    <col min="17" max="17" width="46.42578125" bestFit="1" customWidth="1"/>
  </cols>
  <sheetData>
    <row r="1" spans="1:9" ht="28.5" customHeight="1" thickTop="1" thickBot="1" x14ac:dyDescent="0.25">
      <c r="A1" s="257"/>
      <c r="B1" s="419" t="s">
        <v>452</v>
      </c>
      <c r="C1" s="420"/>
      <c r="D1" s="420"/>
      <c r="E1" s="420"/>
      <c r="F1" s="420"/>
      <c r="G1" s="420"/>
      <c r="H1" s="421"/>
      <c r="I1" s="257"/>
    </row>
    <row r="2" spans="1:9" ht="14.25" thickTop="1" thickBot="1" x14ac:dyDescent="0.25">
      <c r="A2" s="257"/>
      <c r="B2" s="422"/>
      <c r="C2" s="423"/>
      <c r="D2" s="423"/>
      <c r="E2" s="423"/>
      <c r="F2" s="423"/>
      <c r="G2" s="423"/>
      <c r="H2" s="424"/>
      <c r="I2" s="257"/>
    </row>
    <row r="3" spans="1:9" ht="30.75" customHeight="1" thickTop="1" thickBot="1" x14ac:dyDescent="0.25">
      <c r="A3" s="257"/>
      <c r="B3" s="425" t="s">
        <v>120</v>
      </c>
      <c r="C3" s="426"/>
      <c r="D3" s="426"/>
      <c r="E3" s="426"/>
      <c r="F3" s="426"/>
      <c r="G3" s="426"/>
      <c r="H3" s="427"/>
      <c r="I3" s="257"/>
    </row>
    <row r="4" spans="1:9" ht="14.25" thickTop="1" thickBot="1" x14ac:dyDescent="0.25">
      <c r="A4" s="257"/>
      <c r="B4" s="258" t="s">
        <v>121</v>
      </c>
      <c r="C4" s="259"/>
      <c r="D4" s="259"/>
      <c r="E4" s="260"/>
      <c r="F4" s="260"/>
      <c r="G4" s="257"/>
      <c r="H4" s="261"/>
      <c r="I4" s="257"/>
    </row>
    <row r="5" spans="1:9" ht="20.100000000000001" hidden="1" customHeight="1" outlineLevel="1" x14ac:dyDescent="0.2">
      <c r="A5" s="257"/>
      <c r="B5" s="262" t="s">
        <v>122</v>
      </c>
      <c r="C5" s="263"/>
      <c r="D5" s="264" t="s">
        <v>123</v>
      </c>
      <c r="E5" s="265" t="s">
        <v>124</v>
      </c>
      <c r="F5" s="265" t="s">
        <v>125</v>
      </c>
      <c r="G5" s="265" t="s">
        <v>126</v>
      </c>
      <c r="H5" s="266" t="s">
        <v>127</v>
      </c>
      <c r="I5" s="257"/>
    </row>
    <row r="6" spans="1:9" ht="20.100000000000001" hidden="1" customHeight="1" outlineLevel="1" x14ac:dyDescent="0.2">
      <c r="A6" s="257"/>
      <c r="B6" s="267" t="s">
        <v>128</v>
      </c>
      <c r="C6" s="187" t="s">
        <v>129</v>
      </c>
      <c r="D6" s="268"/>
      <c r="E6" s="269" t="s">
        <v>130</v>
      </c>
      <c r="F6" s="270">
        <v>9</v>
      </c>
      <c r="G6" s="187" t="s">
        <v>131</v>
      </c>
      <c r="H6" s="271"/>
      <c r="I6" s="257"/>
    </row>
    <row r="7" spans="1:9" ht="20.100000000000001" hidden="1" customHeight="1" outlineLevel="1" x14ac:dyDescent="0.2">
      <c r="A7" s="257"/>
      <c r="B7" s="272" t="s">
        <v>132</v>
      </c>
      <c r="C7" s="371" t="s">
        <v>133</v>
      </c>
      <c r="D7" s="274"/>
      <c r="E7" s="372" t="s">
        <v>134</v>
      </c>
      <c r="F7" s="276">
        <v>3.3</v>
      </c>
      <c r="G7" s="371"/>
      <c r="H7" s="277"/>
      <c r="I7" s="257"/>
    </row>
    <row r="8" spans="1:9" ht="20.100000000000001" hidden="1" customHeight="1" outlineLevel="1" x14ac:dyDescent="0.2">
      <c r="A8" s="257"/>
      <c r="B8" s="272" t="s">
        <v>135</v>
      </c>
      <c r="C8" s="371" t="s">
        <v>136</v>
      </c>
      <c r="D8" s="274"/>
      <c r="E8" s="372" t="s">
        <v>134</v>
      </c>
      <c r="F8" s="276">
        <v>3.3</v>
      </c>
      <c r="G8" s="371"/>
      <c r="H8" s="277"/>
      <c r="I8" s="257"/>
    </row>
    <row r="9" spans="1:9" ht="20.100000000000001" hidden="1" customHeight="1" outlineLevel="1" x14ac:dyDescent="0.2">
      <c r="A9" s="257"/>
      <c r="B9" s="278" t="s">
        <v>137</v>
      </c>
      <c r="C9" s="371" t="s">
        <v>138</v>
      </c>
      <c r="D9" s="274"/>
      <c r="E9" s="372" t="s">
        <v>134</v>
      </c>
      <c r="F9" s="276">
        <v>3.3</v>
      </c>
      <c r="G9" s="371" t="s">
        <v>131</v>
      </c>
      <c r="H9" s="279" t="s">
        <v>370</v>
      </c>
      <c r="I9" s="257"/>
    </row>
    <row r="10" spans="1:9" ht="20.100000000000001" hidden="1" customHeight="1" outlineLevel="1" x14ac:dyDescent="0.2">
      <c r="A10" s="257"/>
      <c r="B10" s="272" t="s">
        <v>139</v>
      </c>
      <c r="C10" s="371" t="s">
        <v>140</v>
      </c>
      <c r="D10" s="274"/>
      <c r="E10" s="372" t="s">
        <v>130</v>
      </c>
      <c r="F10" s="276">
        <v>3.3</v>
      </c>
      <c r="G10" s="371"/>
      <c r="H10" s="277"/>
      <c r="I10" s="257"/>
    </row>
    <row r="11" spans="1:9" ht="20.100000000000001" hidden="1" customHeight="1" outlineLevel="1" x14ac:dyDescent="0.2">
      <c r="A11" s="257"/>
      <c r="B11" s="272" t="s">
        <v>141</v>
      </c>
      <c r="C11" s="371" t="s">
        <v>142</v>
      </c>
      <c r="D11" s="274"/>
      <c r="E11" s="372" t="s">
        <v>134</v>
      </c>
      <c r="F11" s="276">
        <v>3.3</v>
      </c>
      <c r="G11" s="371" t="s">
        <v>131</v>
      </c>
      <c r="H11" s="277"/>
      <c r="I11" s="257"/>
    </row>
    <row r="12" spans="1:9" ht="20.100000000000001" hidden="1" customHeight="1" outlineLevel="1" x14ac:dyDescent="0.2">
      <c r="A12" s="257"/>
      <c r="B12" s="272" t="s">
        <v>453</v>
      </c>
      <c r="C12" s="371" t="s">
        <v>143</v>
      </c>
      <c r="D12" s="274"/>
      <c r="E12" s="372" t="s">
        <v>144</v>
      </c>
      <c r="F12" s="276">
        <v>3.3</v>
      </c>
      <c r="G12" s="371" t="s">
        <v>131</v>
      </c>
      <c r="H12" s="277"/>
      <c r="I12" s="257"/>
    </row>
    <row r="13" spans="1:9" ht="20.100000000000001" hidden="1" customHeight="1" outlineLevel="1" x14ac:dyDescent="0.2">
      <c r="A13" s="257"/>
      <c r="B13" s="272" t="s">
        <v>145</v>
      </c>
      <c r="C13" s="371" t="s">
        <v>146</v>
      </c>
      <c r="D13" s="274"/>
      <c r="E13" s="372" t="s">
        <v>144</v>
      </c>
      <c r="F13" s="276">
        <v>3.3</v>
      </c>
      <c r="G13" s="371"/>
      <c r="H13" s="277"/>
      <c r="I13" s="257"/>
    </row>
    <row r="14" spans="1:9" ht="20.100000000000001" hidden="1" customHeight="1" outlineLevel="1" x14ac:dyDescent="0.2">
      <c r="A14" s="257"/>
      <c r="B14" s="272" t="s">
        <v>147</v>
      </c>
      <c r="C14" s="371" t="s">
        <v>148</v>
      </c>
      <c r="D14" s="274"/>
      <c r="E14" s="372" t="s">
        <v>144</v>
      </c>
      <c r="F14" s="276">
        <v>2.5</v>
      </c>
      <c r="G14" s="371"/>
      <c r="H14" s="277"/>
      <c r="I14" s="257"/>
    </row>
    <row r="15" spans="1:9" ht="20.100000000000001" hidden="1" customHeight="1" outlineLevel="1" x14ac:dyDescent="0.2">
      <c r="A15" s="257"/>
      <c r="B15" s="272" t="s">
        <v>149</v>
      </c>
      <c r="C15" s="371" t="s">
        <v>150</v>
      </c>
      <c r="D15" s="274"/>
      <c r="E15" s="372" t="s">
        <v>144</v>
      </c>
      <c r="F15" s="276">
        <v>3.3</v>
      </c>
      <c r="G15" s="371" t="s">
        <v>131</v>
      </c>
      <c r="H15" s="277"/>
      <c r="I15" s="257"/>
    </row>
    <row r="16" spans="1:9" ht="20.100000000000001" hidden="1" customHeight="1" outlineLevel="1" x14ac:dyDescent="0.2">
      <c r="A16" s="257"/>
      <c r="B16" s="272" t="s">
        <v>151</v>
      </c>
      <c r="C16" s="371" t="s">
        <v>152</v>
      </c>
      <c r="D16" s="274"/>
      <c r="E16" s="372" t="s">
        <v>144</v>
      </c>
      <c r="F16" s="276">
        <v>3.3</v>
      </c>
      <c r="G16" s="371" t="s">
        <v>131</v>
      </c>
      <c r="H16" s="277"/>
      <c r="I16" s="257"/>
    </row>
    <row r="17" spans="1:9" ht="20.100000000000001" hidden="1" customHeight="1" outlineLevel="1" x14ac:dyDescent="0.2">
      <c r="A17" s="257"/>
      <c r="B17" s="272" t="s">
        <v>153</v>
      </c>
      <c r="C17" s="371" t="s">
        <v>154</v>
      </c>
      <c r="D17" s="274"/>
      <c r="E17" s="372" t="s">
        <v>144</v>
      </c>
      <c r="F17" s="276">
        <v>1.7</v>
      </c>
      <c r="G17" s="371"/>
      <c r="H17" s="277"/>
      <c r="I17" s="257"/>
    </row>
    <row r="18" spans="1:9" ht="20.100000000000001" hidden="1" customHeight="1" outlineLevel="1" x14ac:dyDescent="0.2">
      <c r="A18" s="257"/>
      <c r="B18" s="272" t="s">
        <v>155</v>
      </c>
      <c r="C18" s="200" t="s">
        <v>156</v>
      </c>
      <c r="D18" s="280"/>
      <c r="E18" s="281" t="s">
        <v>130</v>
      </c>
      <c r="F18" s="276" t="s">
        <v>157</v>
      </c>
      <c r="G18" s="371" t="s">
        <v>158</v>
      </c>
      <c r="H18" s="277"/>
      <c r="I18" s="257"/>
    </row>
    <row r="19" spans="1:9" ht="20.100000000000001" hidden="1" customHeight="1" outlineLevel="1" x14ac:dyDescent="0.2">
      <c r="A19" s="257"/>
      <c r="B19" s="282" t="s">
        <v>159</v>
      </c>
      <c r="C19" s="422"/>
      <c r="D19" s="423"/>
      <c r="E19" s="424"/>
      <c r="F19" s="283">
        <v>42.9</v>
      </c>
      <c r="G19" s="284"/>
      <c r="H19" s="285"/>
      <c r="I19" s="257"/>
    </row>
    <row r="20" spans="1:9" ht="13.5" collapsed="1" thickTop="1" x14ac:dyDescent="0.2">
      <c r="A20" s="257"/>
      <c r="B20" s="428"/>
      <c r="C20" s="429"/>
      <c r="D20" s="429"/>
      <c r="E20" s="429"/>
      <c r="F20" s="429"/>
      <c r="G20" s="429"/>
      <c r="H20" s="430"/>
      <c r="I20" s="257"/>
    </row>
    <row r="21" spans="1:9" ht="13.5" thickBot="1" x14ac:dyDescent="0.25">
      <c r="A21" s="257"/>
      <c r="B21" s="258" t="s">
        <v>160</v>
      </c>
      <c r="C21" s="257"/>
      <c r="D21" s="257"/>
      <c r="E21" s="260"/>
      <c r="F21" s="260"/>
      <c r="G21" s="257"/>
      <c r="H21" s="261"/>
      <c r="I21" s="257"/>
    </row>
    <row r="22" spans="1:9" ht="20.100000000000001" hidden="1" customHeight="1" outlineLevel="1" thickTop="1" thickBot="1" x14ac:dyDescent="0.25">
      <c r="A22" s="257"/>
      <c r="B22" s="262" t="s">
        <v>122</v>
      </c>
      <c r="C22" s="263"/>
      <c r="D22" s="265"/>
      <c r="E22" s="265" t="s">
        <v>124</v>
      </c>
      <c r="F22" s="265" t="s">
        <v>125</v>
      </c>
      <c r="G22" s="265" t="s">
        <v>126</v>
      </c>
      <c r="H22" s="265" t="s">
        <v>127</v>
      </c>
      <c r="I22" s="257"/>
    </row>
    <row r="23" spans="1:9" ht="20.100000000000001" hidden="1" customHeight="1" outlineLevel="1" thickTop="1" x14ac:dyDescent="0.2">
      <c r="A23" s="257"/>
      <c r="B23" s="182" t="s">
        <v>161</v>
      </c>
      <c r="C23" s="287" t="s">
        <v>162</v>
      </c>
      <c r="D23" s="288"/>
      <c r="E23" s="289" t="s">
        <v>134</v>
      </c>
      <c r="F23" s="270">
        <v>4</v>
      </c>
      <c r="G23" s="187" t="s">
        <v>164</v>
      </c>
      <c r="H23" s="271"/>
      <c r="I23" s="257"/>
    </row>
    <row r="24" spans="1:9" ht="20.100000000000001" hidden="1" customHeight="1" outlineLevel="1" x14ac:dyDescent="0.2">
      <c r="A24" s="257"/>
      <c r="B24" s="272" t="s">
        <v>165</v>
      </c>
      <c r="C24" s="373" t="s">
        <v>166</v>
      </c>
      <c r="D24" s="274"/>
      <c r="E24" s="372" t="s">
        <v>134</v>
      </c>
      <c r="F24" s="276">
        <v>1</v>
      </c>
      <c r="G24" s="371" t="s">
        <v>167</v>
      </c>
      <c r="H24" s="277"/>
      <c r="I24" s="257"/>
    </row>
    <row r="25" spans="1:9" ht="25.5" hidden="1" outlineLevel="1" x14ac:dyDescent="0.2">
      <c r="A25" s="257"/>
      <c r="B25" s="272" t="s">
        <v>168</v>
      </c>
      <c r="C25" s="373" t="s">
        <v>169</v>
      </c>
      <c r="D25" s="274"/>
      <c r="E25" s="372" t="s">
        <v>134</v>
      </c>
      <c r="F25" s="276">
        <v>4.25</v>
      </c>
      <c r="G25" s="373" t="s">
        <v>454</v>
      </c>
      <c r="H25" s="277"/>
      <c r="I25" s="257"/>
    </row>
    <row r="26" spans="1:9" ht="20.100000000000001" hidden="1" customHeight="1" outlineLevel="1" x14ac:dyDescent="0.2">
      <c r="A26" s="257"/>
      <c r="B26" s="272" t="s">
        <v>170</v>
      </c>
      <c r="C26" s="373" t="s">
        <v>171</v>
      </c>
      <c r="D26" s="274"/>
      <c r="E26" s="372" t="s">
        <v>144</v>
      </c>
      <c r="F26" s="276">
        <v>4.25</v>
      </c>
      <c r="G26" s="371" t="s">
        <v>172</v>
      </c>
      <c r="H26" s="277"/>
      <c r="I26" s="257"/>
    </row>
    <row r="27" spans="1:9" ht="25.5" hidden="1" outlineLevel="1" x14ac:dyDescent="0.2">
      <c r="A27" s="257"/>
      <c r="B27" s="272" t="s">
        <v>173</v>
      </c>
      <c r="C27" s="373" t="s">
        <v>174</v>
      </c>
      <c r="D27" s="274"/>
      <c r="E27" s="372" t="s">
        <v>144</v>
      </c>
      <c r="F27" s="276">
        <v>3.5</v>
      </c>
      <c r="G27" s="371" t="s">
        <v>371</v>
      </c>
      <c r="H27" s="277"/>
      <c r="I27" s="257"/>
    </row>
    <row r="28" spans="1:9" ht="20.100000000000001" hidden="1" customHeight="1" outlineLevel="1" x14ac:dyDescent="0.2">
      <c r="A28" s="257"/>
      <c r="B28" s="272" t="s">
        <v>175</v>
      </c>
      <c r="C28" s="373" t="s">
        <v>176</v>
      </c>
      <c r="D28" s="274"/>
      <c r="E28" s="372" t="s">
        <v>134</v>
      </c>
      <c r="F28" s="276">
        <v>4</v>
      </c>
      <c r="G28" s="371" t="s">
        <v>177</v>
      </c>
      <c r="H28" s="277"/>
      <c r="I28" s="257"/>
    </row>
    <row r="29" spans="1:9" ht="20.100000000000001" hidden="1" customHeight="1" outlineLevel="1" x14ac:dyDescent="0.2">
      <c r="A29" s="257"/>
      <c r="B29" s="272" t="s">
        <v>178</v>
      </c>
      <c r="C29" s="373" t="s">
        <v>179</v>
      </c>
      <c r="D29" s="274"/>
      <c r="E29" s="372" t="s">
        <v>144</v>
      </c>
      <c r="F29" s="276">
        <v>4</v>
      </c>
      <c r="G29" s="371" t="s">
        <v>372</v>
      </c>
      <c r="H29" s="277"/>
      <c r="I29" s="257"/>
    </row>
    <row r="30" spans="1:9" ht="20.100000000000001" hidden="1" customHeight="1" outlineLevel="1" x14ac:dyDescent="0.2">
      <c r="A30" s="257"/>
      <c r="B30" s="272" t="s">
        <v>180</v>
      </c>
      <c r="C30" s="373" t="s">
        <v>181</v>
      </c>
      <c r="D30" s="274"/>
      <c r="E30" s="372" t="s">
        <v>134</v>
      </c>
      <c r="F30" s="276">
        <v>4</v>
      </c>
      <c r="G30" s="371" t="s">
        <v>371</v>
      </c>
      <c r="H30" s="277"/>
      <c r="I30" s="257"/>
    </row>
    <row r="31" spans="1:9" ht="25.5" hidden="1" outlineLevel="1" x14ac:dyDescent="0.2">
      <c r="A31" s="257"/>
      <c r="B31" s="272" t="s">
        <v>182</v>
      </c>
      <c r="C31" s="373" t="s">
        <v>183</v>
      </c>
      <c r="D31" s="274"/>
      <c r="E31" s="372" t="s">
        <v>144</v>
      </c>
      <c r="F31" s="276">
        <v>4</v>
      </c>
      <c r="G31" s="371" t="s">
        <v>373</v>
      </c>
      <c r="H31" s="277"/>
      <c r="I31" s="257"/>
    </row>
    <row r="32" spans="1:9" ht="22.5" hidden="1" customHeight="1" outlineLevel="1" x14ac:dyDescent="0.2">
      <c r="A32" s="257"/>
      <c r="B32" s="272" t="s">
        <v>184</v>
      </c>
      <c r="C32" s="373" t="s">
        <v>185</v>
      </c>
      <c r="D32" s="274"/>
      <c r="E32" s="372" t="s">
        <v>144</v>
      </c>
      <c r="F32" s="276">
        <v>3.75</v>
      </c>
      <c r="G32" s="373" t="s">
        <v>374</v>
      </c>
      <c r="H32" s="277"/>
      <c r="I32" s="257"/>
    </row>
    <row r="33" spans="1:9" ht="24.75" hidden="1" customHeight="1" outlineLevel="1" x14ac:dyDescent="0.2">
      <c r="A33" s="257"/>
      <c r="B33" s="272" t="s">
        <v>455</v>
      </c>
      <c r="C33" s="373" t="s">
        <v>456</v>
      </c>
      <c r="D33" s="274"/>
      <c r="E33" s="372" t="s">
        <v>134</v>
      </c>
      <c r="F33" s="276">
        <v>5</v>
      </c>
      <c r="G33" s="371" t="s">
        <v>164</v>
      </c>
      <c r="H33" s="277" t="s">
        <v>457</v>
      </c>
      <c r="I33" s="257"/>
    </row>
    <row r="34" spans="1:9" ht="20.100000000000001" hidden="1" customHeight="1" outlineLevel="1" x14ac:dyDescent="0.2">
      <c r="A34" s="257"/>
      <c r="B34" s="291" t="s">
        <v>458</v>
      </c>
      <c r="C34" s="292" t="s">
        <v>459</v>
      </c>
      <c r="D34" s="293"/>
      <c r="E34" s="294" t="s">
        <v>144</v>
      </c>
      <c r="F34" s="276">
        <v>3</v>
      </c>
      <c r="G34" s="371" t="s">
        <v>180</v>
      </c>
      <c r="H34" s="277"/>
      <c r="I34" s="257"/>
    </row>
    <row r="35" spans="1:9" ht="31.5" hidden="1" customHeight="1" outlineLevel="1" thickBot="1" x14ac:dyDescent="0.25">
      <c r="A35" s="257"/>
      <c r="B35" s="291" t="s">
        <v>460</v>
      </c>
      <c r="C35" s="292" t="s">
        <v>461</v>
      </c>
      <c r="D35" s="293"/>
      <c r="E35" s="294" t="s">
        <v>144</v>
      </c>
      <c r="F35" s="276">
        <v>3.5</v>
      </c>
      <c r="G35" s="371" t="s">
        <v>177</v>
      </c>
      <c r="H35" s="279" t="s">
        <v>382</v>
      </c>
      <c r="I35" s="257"/>
    </row>
    <row r="36" spans="1:9" ht="20.100000000000001" hidden="1" customHeight="1" outlineLevel="1" thickTop="1" thickBot="1" x14ac:dyDescent="0.25">
      <c r="A36" s="257"/>
      <c r="B36" s="295" t="s">
        <v>159</v>
      </c>
      <c r="C36" s="416"/>
      <c r="D36" s="417"/>
      <c r="E36" s="418"/>
      <c r="F36" s="297">
        <v>44.75</v>
      </c>
      <c r="G36" s="200"/>
      <c r="H36" s="285"/>
      <c r="I36" s="257"/>
    </row>
    <row r="37" spans="1:9" ht="13.5" collapsed="1" thickTop="1" x14ac:dyDescent="0.2">
      <c r="A37" s="257"/>
      <c r="B37" s="298"/>
      <c r="D37" s="299"/>
      <c r="E37" s="1"/>
      <c r="F37" s="286"/>
      <c r="H37" s="300"/>
      <c r="I37" s="257"/>
    </row>
    <row r="38" spans="1:9" ht="13.5" thickBot="1" x14ac:dyDescent="0.25">
      <c r="A38" s="257"/>
      <c r="B38" s="301" t="s">
        <v>192</v>
      </c>
      <c r="C38" s="257"/>
      <c r="D38" s="257"/>
      <c r="E38" s="260"/>
      <c r="F38" s="302"/>
      <c r="G38" s="257"/>
      <c r="H38" s="261"/>
      <c r="I38" s="257"/>
    </row>
    <row r="39" spans="1:9" ht="20.100000000000001" hidden="1" customHeight="1" outlineLevel="1" thickTop="1" thickBot="1" x14ac:dyDescent="0.25">
      <c r="A39" s="257"/>
      <c r="B39" s="303" t="s">
        <v>122</v>
      </c>
      <c r="C39" s="263"/>
      <c r="D39" s="265"/>
      <c r="E39" s="265" t="s">
        <v>124</v>
      </c>
      <c r="F39" s="304" t="s">
        <v>125</v>
      </c>
      <c r="G39" s="265" t="s">
        <v>126</v>
      </c>
      <c r="H39" s="265" t="s">
        <v>127</v>
      </c>
      <c r="I39" s="257"/>
    </row>
    <row r="40" spans="1:9" ht="20.100000000000001" hidden="1" customHeight="1" outlineLevel="1" thickTop="1" x14ac:dyDescent="0.2">
      <c r="A40" s="257"/>
      <c r="B40" s="272" t="s">
        <v>196</v>
      </c>
      <c r="C40" s="373" t="s">
        <v>197</v>
      </c>
      <c r="D40" s="274"/>
      <c r="E40" s="372" t="s">
        <v>134</v>
      </c>
      <c r="F40" s="372">
        <v>3.5</v>
      </c>
      <c r="G40" s="277" t="s">
        <v>198</v>
      </c>
      <c r="H40" s="277"/>
      <c r="I40" s="257"/>
    </row>
    <row r="41" spans="1:9" ht="25.5" hidden="1" outlineLevel="1" x14ac:dyDescent="0.2">
      <c r="A41" s="257"/>
      <c r="B41" s="272" t="s">
        <v>199</v>
      </c>
      <c r="C41" s="373" t="s">
        <v>200</v>
      </c>
      <c r="D41" s="274"/>
      <c r="E41" s="372" t="s">
        <v>134</v>
      </c>
      <c r="F41" s="372">
        <v>4</v>
      </c>
      <c r="G41" s="277" t="s">
        <v>201</v>
      </c>
      <c r="H41" s="277"/>
      <c r="I41" s="257"/>
    </row>
    <row r="42" spans="1:9" ht="20.100000000000001" hidden="1" customHeight="1" outlineLevel="1" x14ac:dyDescent="0.2">
      <c r="A42" s="257"/>
      <c r="B42" s="272" t="s">
        <v>202</v>
      </c>
      <c r="C42" s="373" t="s">
        <v>203</v>
      </c>
      <c r="D42" s="274"/>
      <c r="E42" s="372" t="s">
        <v>144</v>
      </c>
      <c r="F42" s="372">
        <v>3.5</v>
      </c>
      <c r="G42" s="277" t="s">
        <v>204</v>
      </c>
      <c r="H42" s="305" t="s">
        <v>205</v>
      </c>
      <c r="I42" s="257"/>
    </row>
    <row r="43" spans="1:9" ht="20.100000000000001" hidden="1" customHeight="1" outlineLevel="1" x14ac:dyDescent="0.2">
      <c r="A43" s="257"/>
      <c r="B43" s="272" t="s">
        <v>206</v>
      </c>
      <c r="C43" s="373" t="s">
        <v>207</v>
      </c>
      <c r="D43" s="274"/>
      <c r="E43" s="372" t="s">
        <v>144</v>
      </c>
      <c r="F43" s="372">
        <v>4.25</v>
      </c>
      <c r="G43" s="277" t="s">
        <v>208</v>
      </c>
      <c r="H43" s="305"/>
      <c r="I43" s="257"/>
    </row>
    <row r="44" spans="1:9" ht="20.100000000000001" hidden="1" customHeight="1" outlineLevel="1" x14ac:dyDescent="0.2">
      <c r="A44" s="257"/>
      <c r="B44" s="272" t="s">
        <v>209</v>
      </c>
      <c r="C44" s="373" t="s">
        <v>210</v>
      </c>
      <c r="D44" s="274"/>
      <c r="E44" s="372" t="s">
        <v>134</v>
      </c>
      <c r="F44" s="372">
        <v>4</v>
      </c>
      <c r="G44" s="277" t="s">
        <v>376</v>
      </c>
      <c r="H44" s="305" t="s">
        <v>211</v>
      </c>
      <c r="I44" s="257"/>
    </row>
    <row r="45" spans="1:9" ht="20.100000000000001" hidden="1" customHeight="1" outlineLevel="1" x14ac:dyDescent="0.2">
      <c r="A45" s="257"/>
      <c r="B45" s="272" t="s">
        <v>462</v>
      </c>
      <c r="C45" s="373" t="s">
        <v>463</v>
      </c>
      <c r="D45" s="274"/>
      <c r="E45" s="372" t="s">
        <v>134</v>
      </c>
      <c r="F45" s="372">
        <v>3.5</v>
      </c>
      <c r="G45" s="277" t="s">
        <v>216</v>
      </c>
      <c r="H45" s="305" t="s">
        <v>193</v>
      </c>
      <c r="I45" s="257"/>
    </row>
    <row r="46" spans="1:9" ht="20.100000000000001" hidden="1" customHeight="1" outlineLevel="1" x14ac:dyDescent="0.2">
      <c r="A46" s="257"/>
      <c r="B46" s="272" t="s">
        <v>212</v>
      </c>
      <c r="C46" s="373" t="s">
        <v>213</v>
      </c>
      <c r="D46" s="274"/>
      <c r="E46" s="372" t="s">
        <v>144</v>
      </c>
      <c r="F46" s="372">
        <v>3.5</v>
      </c>
      <c r="G46" s="277" t="s">
        <v>214</v>
      </c>
      <c r="H46" s="277"/>
      <c r="I46" s="257"/>
    </row>
    <row r="47" spans="1:9" ht="29.45" hidden="1" customHeight="1" outlineLevel="1" x14ac:dyDescent="0.2">
      <c r="A47" s="257"/>
      <c r="B47" s="272" t="s">
        <v>464</v>
      </c>
      <c r="C47" s="373" t="s">
        <v>465</v>
      </c>
      <c r="D47" s="274"/>
      <c r="E47" s="372" t="s">
        <v>144</v>
      </c>
      <c r="F47" s="372">
        <v>3.5</v>
      </c>
      <c r="G47" s="277" t="s">
        <v>180</v>
      </c>
      <c r="H47" s="279" t="s">
        <v>466</v>
      </c>
      <c r="I47" s="257"/>
    </row>
    <row r="48" spans="1:9" ht="24" hidden="1" customHeight="1" outlineLevel="1" thickBot="1" x14ac:dyDescent="0.25">
      <c r="A48" s="257"/>
      <c r="B48" s="200" t="s">
        <v>467</v>
      </c>
      <c r="C48" s="306" t="s">
        <v>415</v>
      </c>
      <c r="D48" s="274"/>
      <c r="E48" s="281" t="s">
        <v>306</v>
      </c>
      <c r="F48" s="281">
        <v>3</v>
      </c>
      <c r="G48" s="277" t="s">
        <v>216</v>
      </c>
      <c r="H48" s="277"/>
      <c r="I48" s="257"/>
    </row>
    <row r="49" spans="1:9" ht="20.100000000000001" hidden="1" customHeight="1" outlineLevel="1" thickTop="1" x14ac:dyDescent="0.2">
      <c r="A49" s="257"/>
      <c r="B49" s="267"/>
      <c r="C49" s="439" t="s">
        <v>468</v>
      </c>
      <c r="D49" s="440"/>
      <c r="E49" s="441"/>
      <c r="F49" s="441"/>
      <c r="G49" s="442"/>
      <c r="H49" s="277"/>
      <c r="I49" s="257"/>
    </row>
    <row r="50" spans="1:9" ht="26.25" hidden="1" outlineLevel="1" thickBot="1" x14ac:dyDescent="0.25">
      <c r="A50" s="257"/>
      <c r="B50" s="389" t="s">
        <v>539</v>
      </c>
      <c r="C50" s="306" t="s">
        <v>540</v>
      </c>
      <c r="D50" s="280"/>
      <c r="E50" s="281" t="s">
        <v>541</v>
      </c>
      <c r="F50" s="281">
        <v>6</v>
      </c>
      <c r="G50" s="200"/>
      <c r="H50" s="285"/>
      <c r="I50" s="257"/>
    </row>
    <row r="51" spans="1:9" ht="20.100000000000001" hidden="1" customHeight="1" outlineLevel="1" thickTop="1" thickBot="1" x14ac:dyDescent="0.25">
      <c r="A51" s="257"/>
      <c r="B51" s="307" t="s">
        <v>159</v>
      </c>
      <c r="C51" s="298"/>
      <c r="E51" s="443" t="s">
        <v>472</v>
      </c>
      <c r="F51" s="444"/>
      <c r="G51" s="185"/>
      <c r="H51" s="308"/>
      <c r="I51" s="257"/>
    </row>
    <row r="52" spans="1:9" ht="13.5" collapsed="1" thickTop="1" x14ac:dyDescent="0.2">
      <c r="A52" s="257"/>
      <c r="B52" s="309"/>
      <c r="C52" s="299"/>
      <c r="D52" s="299"/>
      <c r="E52" s="1"/>
      <c r="F52" s="1"/>
      <c r="H52" s="310"/>
      <c r="I52" s="257"/>
    </row>
    <row r="53" spans="1:9" ht="13.5" thickBot="1" x14ac:dyDescent="0.25">
      <c r="A53" s="257"/>
      <c r="B53" s="301" t="s">
        <v>224</v>
      </c>
      <c r="C53" s="257"/>
      <c r="D53" s="257"/>
      <c r="E53" s="260"/>
      <c r="F53" s="260"/>
      <c r="G53" s="257"/>
      <c r="H53" s="311"/>
      <c r="I53" s="257"/>
    </row>
    <row r="54" spans="1:9" ht="20.100000000000001" customHeight="1" outlineLevel="1" thickTop="1" thickBot="1" x14ac:dyDescent="0.25">
      <c r="A54" s="257"/>
      <c r="B54" s="303" t="s">
        <v>122</v>
      </c>
      <c r="C54" s="263"/>
      <c r="D54" s="265"/>
      <c r="E54" s="265" t="s">
        <v>225</v>
      </c>
      <c r="F54" s="265" t="s">
        <v>125</v>
      </c>
      <c r="G54" s="265" t="s">
        <v>226</v>
      </c>
      <c r="H54" s="312"/>
      <c r="I54" s="257"/>
    </row>
    <row r="55" spans="1:9" ht="20.100000000000001" customHeight="1" outlineLevel="1" thickTop="1" x14ac:dyDescent="0.2">
      <c r="A55" s="257"/>
      <c r="B55" s="272" t="s">
        <v>228</v>
      </c>
      <c r="C55" s="373" t="s">
        <v>537</v>
      </c>
      <c r="D55" s="274"/>
      <c r="E55" s="372" t="s">
        <v>538</v>
      </c>
      <c r="F55" s="372">
        <v>3</v>
      </c>
      <c r="G55" s="277"/>
      <c r="H55" s="272"/>
      <c r="I55" s="257"/>
    </row>
    <row r="56" spans="1:9" ht="26.25" outlineLevel="1" thickBot="1" x14ac:dyDescent="0.25">
      <c r="A56" s="257"/>
      <c r="B56" s="313" t="s">
        <v>357</v>
      </c>
      <c r="C56" s="314" t="s">
        <v>227</v>
      </c>
      <c r="D56" s="315"/>
      <c r="E56" s="316" t="s">
        <v>130</v>
      </c>
      <c r="F56" s="316">
        <v>7</v>
      </c>
      <c r="G56" s="317" t="s">
        <v>473</v>
      </c>
      <c r="H56" s="310"/>
      <c r="I56" s="257"/>
    </row>
    <row r="57" spans="1:9" ht="20.100000000000001" customHeight="1" outlineLevel="1" thickTop="1" thickBot="1" x14ac:dyDescent="0.25">
      <c r="A57" s="257"/>
      <c r="B57" s="318" t="s">
        <v>159</v>
      </c>
      <c r="C57" s="319"/>
      <c r="D57" s="320"/>
      <c r="E57" s="321"/>
      <c r="F57" s="322"/>
      <c r="G57" s="319"/>
      <c r="H57" s="323"/>
      <c r="I57" s="257"/>
    </row>
    <row r="58" spans="1:9" ht="20.100000000000001" customHeight="1" outlineLevel="1" thickTop="1" thickBot="1" x14ac:dyDescent="0.25">
      <c r="A58" s="257"/>
      <c r="B58" s="445" t="s">
        <v>231</v>
      </c>
      <c r="C58" s="446"/>
      <c r="D58" s="446"/>
      <c r="E58" s="446"/>
      <c r="F58" s="446"/>
      <c r="G58" s="446"/>
      <c r="H58" s="447"/>
      <c r="I58" s="257"/>
    </row>
    <row r="59" spans="1:9" ht="20.100000000000001" customHeight="1" outlineLevel="1" thickTop="1" thickBot="1" x14ac:dyDescent="0.25">
      <c r="A59" s="257"/>
      <c r="B59" s="324" t="s">
        <v>232</v>
      </c>
      <c r="C59" s="325" t="s">
        <v>130</v>
      </c>
      <c r="D59" s="326"/>
      <c r="E59" s="296"/>
      <c r="F59" s="327">
        <v>9</v>
      </c>
      <c r="G59" s="328" t="s">
        <v>474</v>
      </c>
      <c r="H59" s="310"/>
      <c r="I59" s="257"/>
    </row>
    <row r="60" spans="1:9" ht="13.5" thickTop="1" x14ac:dyDescent="0.2">
      <c r="A60" s="257"/>
      <c r="B60" s="298"/>
      <c r="E60" s="1"/>
      <c r="F60" s="1"/>
      <c r="H60" s="300"/>
      <c r="I60" s="257"/>
    </row>
    <row r="61" spans="1:9" x14ac:dyDescent="0.2">
      <c r="A61" s="257"/>
      <c r="B61" s="329" t="s">
        <v>233</v>
      </c>
      <c r="E61" s="1"/>
      <c r="F61" s="1"/>
      <c r="H61" s="310"/>
      <c r="I61" s="257"/>
    </row>
    <row r="62" spans="1:9" x14ac:dyDescent="0.2">
      <c r="A62" s="257"/>
      <c r="B62" s="330" t="s">
        <v>525</v>
      </c>
      <c r="E62" s="1"/>
      <c r="F62" s="1"/>
      <c r="H62" s="310"/>
      <c r="I62" s="257"/>
    </row>
    <row r="63" spans="1:9" x14ac:dyDescent="0.2">
      <c r="A63" s="257"/>
      <c r="B63" s="330" t="s">
        <v>526</v>
      </c>
      <c r="E63" s="1"/>
      <c r="F63" s="1"/>
      <c r="H63" s="310"/>
      <c r="I63" s="257"/>
    </row>
    <row r="64" spans="1:9" x14ac:dyDescent="0.2">
      <c r="A64" s="257"/>
      <c r="B64" s="298"/>
      <c r="E64" s="1"/>
      <c r="F64" s="1"/>
      <c r="H64" s="310"/>
      <c r="I64" s="257"/>
    </row>
    <row r="65" spans="1:19" x14ac:dyDescent="0.2">
      <c r="A65" s="257"/>
      <c r="B65" s="258" t="s">
        <v>234</v>
      </c>
      <c r="C65" s="257"/>
      <c r="D65" s="257"/>
      <c r="E65" s="260"/>
      <c r="F65" s="260"/>
      <c r="G65" s="257"/>
      <c r="H65" s="261"/>
      <c r="I65" s="257"/>
    </row>
    <row r="66" spans="1:19" x14ac:dyDescent="0.2">
      <c r="A66" s="331"/>
      <c r="B66" s="330" t="s">
        <v>527</v>
      </c>
      <c r="E66" s="1"/>
      <c r="F66" s="1"/>
      <c r="H66" s="310"/>
      <c r="I66" s="257"/>
    </row>
    <row r="67" spans="1:19" x14ac:dyDescent="0.2">
      <c r="A67" s="331"/>
      <c r="B67" s="330" t="s">
        <v>475</v>
      </c>
      <c r="E67" s="1"/>
      <c r="F67" s="1"/>
      <c r="H67" s="310"/>
      <c r="I67" s="257"/>
    </row>
    <row r="68" spans="1:19" x14ac:dyDescent="0.2">
      <c r="A68" s="331"/>
      <c r="B68" s="330" t="s">
        <v>377</v>
      </c>
      <c r="E68" s="1"/>
      <c r="F68" s="1"/>
      <c r="H68" s="310"/>
      <c r="I68" s="257"/>
    </row>
    <row r="69" spans="1:19" x14ac:dyDescent="0.2">
      <c r="A69" s="331"/>
      <c r="B69" s="332" t="s">
        <v>235</v>
      </c>
      <c r="E69" s="1"/>
      <c r="F69" s="1"/>
      <c r="H69" s="310"/>
      <c r="I69" s="257"/>
    </row>
    <row r="70" spans="1:19" ht="13.5" thickBot="1" x14ac:dyDescent="0.25">
      <c r="A70" s="257"/>
      <c r="B70" s="422"/>
      <c r="C70" s="423"/>
      <c r="D70" s="423"/>
      <c r="E70" s="423"/>
      <c r="F70" s="423"/>
      <c r="G70" s="423"/>
      <c r="H70" s="424"/>
      <c r="I70" s="257"/>
    </row>
    <row r="71" spans="1:19" ht="20.100000000000001" customHeight="1" thickTop="1" thickBot="1" x14ac:dyDescent="0.25">
      <c r="A71" s="257"/>
      <c r="B71" s="333" t="s">
        <v>528</v>
      </c>
      <c r="C71" s="334"/>
      <c r="D71" s="334"/>
      <c r="E71" s="335"/>
      <c r="F71" s="335"/>
      <c r="G71" s="334"/>
      <c r="H71" s="336"/>
      <c r="I71" s="257"/>
    </row>
    <row r="72" spans="1:19" ht="20.100000000000001" customHeight="1" thickTop="1" thickBot="1" x14ac:dyDescent="0.25">
      <c r="A72" s="257"/>
      <c r="B72" s="303" t="s">
        <v>122</v>
      </c>
      <c r="C72" s="263"/>
      <c r="D72" s="265" t="s">
        <v>237</v>
      </c>
      <c r="E72" s="265" t="s">
        <v>225</v>
      </c>
      <c r="F72" s="265" t="s">
        <v>125</v>
      </c>
      <c r="G72" s="265" t="s">
        <v>126</v>
      </c>
      <c r="H72" s="312" t="s">
        <v>127</v>
      </c>
      <c r="I72" s="257"/>
    </row>
    <row r="73" spans="1:19" ht="19.5" customHeight="1" thickTop="1" thickBot="1" x14ac:dyDescent="0.3">
      <c r="A73" s="337"/>
      <c r="B73" t="s">
        <v>238</v>
      </c>
      <c r="C73" s="182" t="s">
        <v>239</v>
      </c>
      <c r="D73" s="183"/>
      <c r="E73" s="183" t="s">
        <v>144</v>
      </c>
      <c r="F73" s="184">
        <v>3.75</v>
      </c>
      <c r="G73" s="182" t="s">
        <v>240</v>
      </c>
      <c r="H73" s="185"/>
      <c r="I73" s="257"/>
      <c r="K73" s="431" t="s">
        <v>529</v>
      </c>
      <c r="L73" s="432"/>
      <c r="M73" s="432"/>
      <c r="N73" s="433"/>
      <c r="O73" s="386"/>
      <c r="P73" s="431" t="s">
        <v>530</v>
      </c>
      <c r="Q73" s="432"/>
      <c r="R73" s="432"/>
      <c r="S73" s="433"/>
    </row>
    <row r="74" spans="1:19" ht="20.100000000000001" customHeight="1" thickBot="1" x14ac:dyDescent="0.3">
      <c r="A74" s="257"/>
      <c r="B74" s="344" t="s">
        <v>388</v>
      </c>
      <c r="C74" s="371" t="s">
        <v>389</v>
      </c>
      <c r="D74" s="377" t="s">
        <v>253</v>
      </c>
      <c r="E74" s="377" t="s">
        <v>253</v>
      </c>
      <c r="F74" s="345">
        <v>3.25</v>
      </c>
      <c r="G74" s="371" t="s">
        <v>390</v>
      </c>
      <c r="H74" s="341"/>
      <c r="I74" s="257"/>
      <c r="K74" s="347" t="s">
        <v>482</v>
      </c>
      <c r="L74" s="348" t="s">
        <v>483</v>
      </c>
      <c r="M74" s="342" t="s">
        <v>134</v>
      </c>
      <c r="N74" s="349"/>
      <c r="O74" s="387"/>
      <c r="P74" s="347" t="s">
        <v>238</v>
      </c>
      <c r="Q74" s="348" t="s">
        <v>409</v>
      </c>
      <c r="R74" s="347" t="s">
        <v>144</v>
      </c>
      <c r="S74" s="375"/>
    </row>
    <row r="75" spans="1:19" ht="20.100000000000001" customHeight="1" thickTop="1" thickBot="1" x14ac:dyDescent="0.3">
      <c r="A75" s="257"/>
      <c r="B75" s="344" t="s">
        <v>249</v>
      </c>
      <c r="C75" s="371" t="s">
        <v>250</v>
      </c>
      <c r="D75" s="183" t="s">
        <v>237</v>
      </c>
      <c r="E75" s="374" t="s">
        <v>144</v>
      </c>
      <c r="F75" s="345">
        <v>3.5</v>
      </c>
      <c r="G75" s="371" t="s">
        <v>361</v>
      </c>
      <c r="H75" s="346"/>
      <c r="I75" s="257"/>
      <c r="K75" s="347" t="s">
        <v>485</v>
      </c>
      <c r="L75" s="348" t="s">
        <v>262</v>
      </c>
      <c r="M75" s="342" t="s">
        <v>134</v>
      </c>
      <c r="N75" s="342" t="s">
        <v>276</v>
      </c>
      <c r="O75" s="387"/>
      <c r="P75" s="347" t="s">
        <v>249</v>
      </c>
      <c r="Q75" s="348" t="s">
        <v>481</v>
      </c>
      <c r="R75" s="347" t="s">
        <v>144</v>
      </c>
      <c r="S75" s="375" t="s">
        <v>408</v>
      </c>
    </row>
    <row r="76" spans="1:19" ht="20.100000000000001" customHeight="1" thickBot="1" x14ac:dyDescent="0.3">
      <c r="A76" s="257"/>
      <c r="B76" s="344" t="s">
        <v>251</v>
      </c>
      <c r="C76" s="371" t="s">
        <v>252</v>
      </c>
      <c r="D76" s="345"/>
      <c r="E76" s="374" t="s">
        <v>144</v>
      </c>
      <c r="F76" s="345">
        <v>3</v>
      </c>
      <c r="G76" s="371" t="s">
        <v>238</v>
      </c>
      <c r="H76" s="346"/>
      <c r="I76" s="257"/>
      <c r="K76" s="342" t="s">
        <v>267</v>
      </c>
      <c r="L76" s="343" t="s">
        <v>402</v>
      </c>
      <c r="M76" s="342" t="s">
        <v>134</v>
      </c>
      <c r="N76" s="342" t="s">
        <v>480</v>
      </c>
      <c r="O76" s="387"/>
      <c r="P76" s="342" t="s">
        <v>251</v>
      </c>
      <c r="Q76" s="343" t="s">
        <v>411</v>
      </c>
      <c r="R76" s="342" t="s">
        <v>144</v>
      </c>
      <c r="S76" s="376"/>
    </row>
    <row r="77" spans="1:19" ht="20.100000000000001" customHeight="1" thickBot="1" x14ac:dyDescent="0.3">
      <c r="A77" s="257"/>
      <c r="B77" s="344" t="s">
        <v>254</v>
      </c>
      <c r="C77" s="371" t="s">
        <v>255</v>
      </c>
      <c r="D77" s="377" t="s">
        <v>253</v>
      </c>
      <c r="E77" s="377" t="s">
        <v>253</v>
      </c>
      <c r="F77" s="345">
        <v>3</v>
      </c>
      <c r="G77" s="371" t="s">
        <v>362</v>
      </c>
      <c r="H77" s="346"/>
      <c r="I77" s="257"/>
      <c r="K77" s="347" t="s">
        <v>487</v>
      </c>
      <c r="L77" s="348" t="s">
        <v>551</v>
      </c>
      <c r="M77" s="342" t="s">
        <v>134</v>
      </c>
      <c r="N77" s="342" t="s">
        <v>480</v>
      </c>
      <c r="O77" s="387"/>
      <c r="P77" s="347" t="s">
        <v>265</v>
      </c>
      <c r="Q77" s="348" t="s">
        <v>266</v>
      </c>
      <c r="R77" s="347" t="s">
        <v>144</v>
      </c>
      <c r="S77" s="375" t="s">
        <v>408</v>
      </c>
    </row>
    <row r="78" spans="1:19" ht="20.100000000000001" customHeight="1" thickBot="1" x14ac:dyDescent="0.3">
      <c r="A78" s="257"/>
      <c r="B78" s="344" t="s">
        <v>261</v>
      </c>
      <c r="C78" s="371" t="s">
        <v>262</v>
      </c>
      <c r="D78" s="345" t="s">
        <v>276</v>
      </c>
      <c r="E78" s="374" t="s">
        <v>134</v>
      </c>
      <c r="F78" s="345">
        <v>3.5</v>
      </c>
      <c r="G78" s="371" t="s">
        <v>263</v>
      </c>
      <c r="H78" s="350" t="s">
        <v>264</v>
      </c>
      <c r="I78" s="257"/>
      <c r="K78" s="347" t="s">
        <v>490</v>
      </c>
      <c r="L78" s="348" t="s">
        <v>491</v>
      </c>
      <c r="M78" s="342" t="s">
        <v>134</v>
      </c>
      <c r="N78" s="349"/>
      <c r="O78" s="387"/>
      <c r="P78" s="347" t="s">
        <v>274</v>
      </c>
      <c r="Q78" s="348" t="s">
        <v>403</v>
      </c>
      <c r="R78" s="347" t="s">
        <v>144</v>
      </c>
      <c r="S78" s="375" t="s">
        <v>408</v>
      </c>
    </row>
    <row r="79" spans="1:19" ht="20.100000000000001" customHeight="1" thickBot="1" x14ac:dyDescent="0.3">
      <c r="A79" s="257"/>
      <c r="B79" s="344" t="s">
        <v>265</v>
      </c>
      <c r="C79" s="371" t="s">
        <v>266</v>
      </c>
      <c r="D79" s="345" t="s">
        <v>237</v>
      </c>
      <c r="E79" s="374" t="s">
        <v>144</v>
      </c>
      <c r="F79" s="345">
        <v>3.25</v>
      </c>
      <c r="G79" s="371" t="s">
        <v>170</v>
      </c>
      <c r="H79" s="350"/>
      <c r="I79" s="257"/>
      <c r="K79" s="347" t="s">
        <v>288</v>
      </c>
      <c r="L79" s="348" t="s">
        <v>404</v>
      </c>
      <c r="M79" s="342" t="s">
        <v>134</v>
      </c>
      <c r="N79" s="342" t="s">
        <v>492</v>
      </c>
      <c r="O79" s="387"/>
      <c r="P79" s="347" t="s">
        <v>282</v>
      </c>
      <c r="Q79" s="348" t="s">
        <v>486</v>
      </c>
      <c r="R79" s="390" t="s">
        <v>144</v>
      </c>
      <c r="S79" s="391"/>
    </row>
    <row r="80" spans="1:19" ht="20.100000000000001" customHeight="1" thickBot="1" x14ac:dyDescent="0.3">
      <c r="A80" s="257"/>
      <c r="B80" s="344" t="s">
        <v>267</v>
      </c>
      <c r="C80" s="371" t="s">
        <v>268</v>
      </c>
      <c r="D80" s="345" t="s">
        <v>237</v>
      </c>
      <c r="E80" s="374" t="s">
        <v>134</v>
      </c>
      <c r="F80" s="345">
        <v>4.25</v>
      </c>
      <c r="G80" s="371" t="s">
        <v>238</v>
      </c>
      <c r="H80" s="350"/>
      <c r="I80" s="257"/>
      <c r="K80" s="347" t="s">
        <v>391</v>
      </c>
      <c r="L80" s="348" t="s">
        <v>392</v>
      </c>
      <c r="M80" s="342" t="s">
        <v>134</v>
      </c>
      <c r="N80" s="342" t="s">
        <v>480</v>
      </c>
      <c r="O80" s="387"/>
      <c r="P80" s="347" t="s">
        <v>285</v>
      </c>
      <c r="Q80" s="348" t="s">
        <v>547</v>
      </c>
      <c r="R80" s="390" t="s">
        <v>144</v>
      </c>
      <c r="S80" s="391" t="s">
        <v>408</v>
      </c>
    </row>
    <row r="81" spans="1:19" ht="20.100000000000001" customHeight="1" thickBot="1" x14ac:dyDescent="0.3">
      <c r="A81" s="257"/>
      <c r="B81" s="344" t="s">
        <v>487</v>
      </c>
      <c r="C81" s="371" t="s">
        <v>551</v>
      </c>
      <c r="D81" s="195" t="s">
        <v>237</v>
      </c>
      <c r="E81" s="374" t="s">
        <v>134</v>
      </c>
      <c r="F81" s="195">
        <v>3.5</v>
      </c>
      <c r="G81" s="371" t="s">
        <v>552</v>
      </c>
      <c r="H81" s="350"/>
      <c r="I81" s="257"/>
      <c r="K81" s="342" t="s">
        <v>531</v>
      </c>
      <c r="L81" s="343" t="s">
        <v>532</v>
      </c>
      <c r="M81" s="342" t="s">
        <v>134</v>
      </c>
      <c r="N81" s="342"/>
      <c r="O81" s="387"/>
      <c r="P81" s="347" t="s">
        <v>394</v>
      </c>
      <c r="Q81" s="348" t="s">
        <v>332</v>
      </c>
      <c r="R81" s="390" t="s">
        <v>144</v>
      </c>
      <c r="S81" s="391" t="s">
        <v>412</v>
      </c>
    </row>
    <row r="82" spans="1:19" ht="20.100000000000001" customHeight="1" thickBot="1" x14ac:dyDescent="0.3">
      <c r="A82" s="257"/>
      <c r="B82" s="344" t="s">
        <v>274</v>
      </c>
      <c r="C82" s="371" t="s">
        <v>275</v>
      </c>
      <c r="D82" s="345" t="s">
        <v>237</v>
      </c>
      <c r="E82" s="374" t="s">
        <v>144</v>
      </c>
      <c r="F82" s="345">
        <v>3.25</v>
      </c>
      <c r="G82" s="371" t="s">
        <v>277</v>
      </c>
      <c r="H82" s="350"/>
      <c r="I82" s="257"/>
      <c r="O82" s="387"/>
      <c r="P82" s="347" t="s">
        <v>301</v>
      </c>
      <c r="Q82" s="348" t="s">
        <v>302</v>
      </c>
      <c r="R82" s="347" t="s">
        <v>144</v>
      </c>
      <c r="S82" s="375" t="s">
        <v>408</v>
      </c>
    </row>
    <row r="83" spans="1:19" ht="20.100000000000001" customHeight="1" thickBot="1" x14ac:dyDescent="0.3">
      <c r="A83" s="257"/>
      <c r="B83" s="344" t="s">
        <v>282</v>
      </c>
      <c r="C83" s="371" t="s">
        <v>283</v>
      </c>
      <c r="D83" s="345"/>
      <c r="E83" s="374" t="s">
        <v>144</v>
      </c>
      <c r="F83" s="345">
        <v>3.5</v>
      </c>
      <c r="G83" s="371" t="s">
        <v>284</v>
      </c>
      <c r="H83" s="350"/>
      <c r="I83" s="257"/>
      <c r="O83" s="387"/>
      <c r="P83" s="342" t="s">
        <v>396</v>
      </c>
      <c r="Q83" s="343" t="s">
        <v>533</v>
      </c>
      <c r="R83" s="342" t="s">
        <v>144</v>
      </c>
      <c r="S83" s="376" t="s">
        <v>408</v>
      </c>
    </row>
    <row r="84" spans="1:19" ht="20.100000000000001" customHeight="1" thickBot="1" x14ac:dyDescent="0.3">
      <c r="A84" s="257"/>
      <c r="B84" s="344" t="s">
        <v>490</v>
      </c>
      <c r="C84" s="371" t="s">
        <v>495</v>
      </c>
      <c r="D84" s="345"/>
      <c r="E84" s="374" t="s">
        <v>134</v>
      </c>
      <c r="F84" s="345">
        <v>3.5</v>
      </c>
      <c r="G84" s="371" t="s">
        <v>549</v>
      </c>
      <c r="H84" s="350"/>
      <c r="I84" s="257"/>
      <c r="O84" s="387"/>
      <c r="P84" s="388" t="s">
        <v>493</v>
      </c>
      <c r="Q84" s="343" t="s">
        <v>494</v>
      </c>
      <c r="R84" s="342"/>
      <c r="S84" s="349"/>
    </row>
    <row r="85" spans="1:19" ht="20.100000000000001" customHeight="1" x14ac:dyDescent="0.25">
      <c r="A85" s="257"/>
      <c r="B85" s="344" t="s">
        <v>285</v>
      </c>
      <c r="C85" s="371" t="s">
        <v>286</v>
      </c>
      <c r="D85" s="345" t="s">
        <v>237</v>
      </c>
      <c r="E85" s="374" t="s">
        <v>144</v>
      </c>
      <c r="F85" s="345">
        <v>3.5</v>
      </c>
      <c r="G85" s="371" t="s">
        <v>287</v>
      </c>
      <c r="H85" s="350"/>
      <c r="I85" s="257"/>
    </row>
    <row r="86" spans="1:19" ht="20.100000000000001" customHeight="1" x14ac:dyDescent="0.25">
      <c r="A86" s="257"/>
      <c r="B86" s="344" t="s">
        <v>288</v>
      </c>
      <c r="C86" s="371" t="s">
        <v>289</v>
      </c>
      <c r="D86" s="345" t="s">
        <v>276</v>
      </c>
      <c r="E86" s="374" t="s">
        <v>134</v>
      </c>
      <c r="F86" s="345">
        <v>3</v>
      </c>
      <c r="G86" s="371" t="s">
        <v>290</v>
      </c>
      <c r="H86" s="350"/>
      <c r="I86" s="257"/>
    </row>
    <row r="87" spans="1:19" ht="20.100000000000001" customHeight="1" x14ac:dyDescent="0.25">
      <c r="A87" s="257"/>
      <c r="B87" s="344" t="s">
        <v>391</v>
      </c>
      <c r="C87" s="371" t="s">
        <v>392</v>
      </c>
      <c r="D87" s="345" t="s">
        <v>237</v>
      </c>
      <c r="E87" s="374" t="s">
        <v>134</v>
      </c>
      <c r="F87" s="345">
        <v>3.5</v>
      </c>
      <c r="G87" s="371" t="s">
        <v>458</v>
      </c>
      <c r="H87" s="350" t="s">
        <v>393</v>
      </c>
      <c r="I87" s="257"/>
    </row>
    <row r="88" spans="1:19" ht="20.100000000000001" customHeight="1" thickBot="1" x14ac:dyDescent="0.3">
      <c r="A88" s="257"/>
      <c r="B88" s="344" t="s">
        <v>500</v>
      </c>
      <c r="C88" s="371" t="s">
        <v>501</v>
      </c>
      <c r="D88" s="377" t="s">
        <v>253</v>
      </c>
      <c r="E88" s="377" t="s">
        <v>253</v>
      </c>
      <c r="F88" s="345">
        <v>3.5</v>
      </c>
      <c r="G88" s="371" t="s">
        <v>182</v>
      </c>
      <c r="H88" s="350"/>
      <c r="I88" s="257"/>
    </row>
    <row r="89" spans="1:19" ht="20.100000000000001" customHeight="1" thickBot="1" x14ac:dyDescent="0.3">
      <c r="A89" s="257"/>
      <c r="B89" s="344" t="s">
        <v>394</v>
      </c>
      <c r="C89" s="371" t="s">
        <v>332</v>
      </c>
      <c r="D89" s="345" t="s">
        <v>550</v>
      </c>
      <c r="E89" s="374" t="s">
        <v>144</v>
      </c>
      <c r="F89" s="345">
        <v>3</v>
      </c>
      <c r="G89" s="371" t="s">
        <v>395</v>
      </c>
      <c r="H89" s="350"/>
      <c r="I89" s="257"/>
      <c r="L89" s="434" t="s">
        <v>496</v>
      </c>
      <c r="M89" s="435"/>
      <c r="N89" s="435"/>
      <c r="O89" s="435"/>
      <c r="P89" s="435"/>
      <c r="Q89" s="436"/>
    </row>
    <row r="90" spans="1:19" ht="20.100000000000001" customHeight="1" thickBot="1" x14ac:dyDescent="0.3">
      <c r="A90" s="257"/>
      <c r="B90" s="344" t="s">
        <v>294</v>
      </c>
      <c r="C90" s="371" t="s">
        <v>295</v>
      </c>
      <c r="D90" s="345" t="s">
        <v>296</v>
      </c>
      <c r="E90" s="374" t="s">
        <v>297</v>
      </c>
      <c r="F90" s="345">
        <v>3.5</v>
      </c>
      <c r="G90" s="371" t="s">
        <v>365</v>
      </c>
      <c r="H90" s="346"/>
      <c r="I90" s="257"/>
      <c r="K90" s="342" t="s">
        <v>304</v>
      </c>
      <c r="L90" s="343" t="s">
        <v>497</v>
      </c>
      <c r="M90" s="342" t="s">
        <v>134</v>
      </c>
      <c r="N90" s="352"/>
      <c r="O90" s="352"/>
      <c r="P90" s="342" t="s">
        <v>413</v>
      </c>
      <c r="Q90" s="343" t="s">
        <v>497</v>
      </c>
      <c r="R90" s="342" t="s">
        <v>144</v>
      </c>
    </row>
    <row r="91" spans="1:19" ht="20.100000000000001" customHeight="1" thickBot="1" x14ac:dyDescent="0.3">
      <c r="A91" s="257"/>
      <c r="B91" s="344" t="s">
        <v>298</v>
      </c>
      <c r="C91" s="371" t="s">
        <v>299</v>
      </c>
      <c r="D91" s="345"/>
      <c r="E91" s="374" t="s">
        <v>144</v>
      </c>
      <c r="F91" s="345">
        <v>3</v>
      </c>
      <c r="G91" s="371" t="s">
        <v>300</v>
      </c>
      <c r="H91" s="346"/>
      <c r="I91" s="257"/>
      <c r="K91" s="342" t="s">
        <v>414</v>
      </c>
      <c r="L91" s="343" t="s">
        <v>499</v>
      </c>
      <c r="M91" s="342" t="s">
        <v>134</v>
      </c>
      <c r="N91" s="352"/>
      <c r="O91" s="352"/>
      <c r="P91" s="342" t="s">
        <v>414</v>
      </c>
      <c r="Q91" s="343" t="s">
        <v>499</v>
      </c>
      <c r="R91" s="342" t="s">
        <v>144</v>
      </c>
    </row>
    <row r="92" spans="1:19" ht="20.100000000000001" customHeight="1" thickBot="1" x14ac:dyDescent="0.3">
      <c r="A92" s="257"/>
      <c r="B92" s="199" t="s">
        <v>301</v>
      </c>
      <c r="C92" s="200" t="s">
        <v>302</v>
      </c>
      <c r="D92" s="378" t="s">
        <v>237</v>
      </c>
      <c r="E92" s="201" t="s">
        <v>144</v>
      </c>
      <c r="F92" s="378">
        <v>3</v>
      </c>
      <c r="G92" s="200" t="s">
        <v>209</v>
      </c>
      <c r="H92" s="203"/>
      <c r="I92" s="257"/>
      <c r="K92" s="342" t="s">
        <v>307</v>
      </c>
      <c r="L92" s="343" t="s">
        <v>498</v>
      </c>
      <c r="M92" s="342" t="s">
        <v>134</v>
      </c>
      <c r="N92" s="352"/>
      <c r="O92" s="352"/>
      <c r="P92" s="342" t="s">
        <v>417</v>
      </c>
      <c r="Q92" s="343" t="s">
        <v>311</v>
      </c>
      <c r="R92" s="342" t="s">
        <v>144</v>
      </c>
    </row>
    <row r="93" spans="1:19" ht="20.100000000000001" customHeight="1" thickTop="1" thickBot="1" x14ac:dyDescent="0.3">
      <c r="A93" s="257"/>
      <c r="B93" s="437"/>
      <c r="C93" s="429"/>
      <c r="D93" s="429"/>
      <c r="E93" s="429"/>
      <c r="F93" s="429"/>
      <c r="G93" s="429"/>
      <c r="H93" s="438"/>
      <c r="I93" s="257"/>
      <c r="K93" s="342" t="s">
        <v>315</v>
      </c>
      <c r="L93" s="343" t="s">
        <v>316</v>
      </c>
      <c r="M93" s="342" t="s">
        <v>134</v>
      </c>
      <c r="N93" s="352"/>
      <c r="O93" s="352"/>
      <c r="P93" s="342" t="s">
        <v>421</v>
      </c>
      <c r="Q93" s="343" t="s">
        <v>503</v>
      </c>
      <c r="R93" s="342" t="s">
        <v>144</v>
      </c>
    </row>
    <row r="94" spans="1:19" ht="20.100000000000001" customHeight="1" thickTop="1" thickBot="1" x14ac:dyDescent="0.3">
      <c r="A94" s="257"/>
      <c r="B94" s="263" t="s">
        <v>122</v>
      </c>
      <c r="C94" s="263"/>
      <c r="D94" s="357" t="s">
        <v>237</v>
      </c>
      <c r="E94" s="357" t="s">
        <v>225</v>
      </c>
      <c r="F94" s="357" t="s">
        <v>125</v>
      </c>
      <c r="G94" s="357" t="s">
        <v>126</v>
      </c>
      <c r="H94" s="358" t="s">
        <v>127</v>
      </c>
      <c r="I94" s="257"/>
      <c r="K94" s="342" t="s">
        <v>323</v>
      </c>
      <c r="L94" s="343" t="s">
        <v>504</v>
      </c>
      <c r="M94" s="342" t="s">
        <v>134</v>
      </c>
      <c r="N94" s="352"/>
      <c r="O94" s="352"/>
      <c r="P94" s="342" t="s">
        <v>423</v>
      </c>
      <c r="Q94" s="343" t="s">
        <v>505</v>
      </c>
      <c r="R94" s="342" t="s">
        <v>144</v>
      </c>
    </row>
    <row r="95" spans="1:19" ht="20.100000000000001" customHeight="1" thickTop="1" thickBot="1" x14ac:dyDescent="0.3">
      <c r="A95" s="257"/>
      <c r="B95" s="187" t="s">
        <v>345</v>
      </c>
      <c r="C95" s="187" t="s">
        <v>346</v>
      </c>
      <c r="D95" s="189"/>
      <c r="E95" s="189" t="s">
        <v>144</v>
      </c>
      <c r="F95" s="189">
        <v>3.5</v>
      </c>
      <c r="G95" s="187" t="s">
        <v>347</v>
      </c>
      <c r="H95" s="360"/>
      <c r="I95" s="257"/>
      <c r="K95" s="342" t="s">
        <v>293</v>
      </c>
      <c r="L95" s="343" t="s">
        <v>509</v>
      </c>
      <c r="M95" s="342" t="s">
        <v>134</v>
      </c>
      <c r="N95" s="352"/>
      <c r="O95" s="352"/>
      <c r="P95" s="342" t="s">
        <v>427</v>
      </c>
      <c r="Q95" s="343" t="s">
        <v>508</v>
      </c>
      <c r="R95" s="342" t="s">
        <v>144</v>
      </c>
    </row>
    <row r="96" spans="1:19" ht="28.5" customHeight="1" thickBot="1" x14ac:dyDescent="0.3">
      <c r="A96" s="257"/>
      <c r="B96" s="371" t="s">
        <v>348</v>
      </c>
      <c r="C96" s="373" t="s">
        <v>349</v>
      </c>
      <c r="D96" s="377" t="s">
        <v>253</v>
      </c>
      <c r="E96" s="377" t="s">
        <v>253</v>
      </c>
      <c r="F96" s="374">
        <v>3.5</v>
      </c>
      <c r="G96" s="371" t="s">
        <v>350</v>
      </c>
      <c r="H96" s="350" t="s">
        <v>351</v>
      </c>
      <c r="I96" s="257"/>
      <c r="N96" s="352"/>
      <c r="O96" s="352"/>
      <c r="P96" s="342" t="s">
        <v>430</v>
      </c>
      <c r="Q96" s="343" t="s">
        <v>510</v>
      </c>
      <c r="R96" s="342" t="s">
        <v>144</v>
      </c>
    </row>
    <row r="97" spans="1:18" ht="20.100000000000001" customHeight="1" thickBot="1" x14ac:dyDescent="0.3">
      <c r="A97" s="257"/>
      <c r="B97" s="200" t="s">
        <v>351</v>
      </c>
      <c r="C97" s="200" t="s">
        <v>352</v>
      </c>
      <c r="D97" s="377" t="s">
        <v>253</v>
      </c>
      <c r="E97" s="377" t="s">
        <v>253</v>
      </c>
      <c r="F97" s="201">
        <v>4.5</v>
      </c>
      <c r="G97" s="200" t="s">
        <v>353</v>
      </c>
      <c r="H97" s="362" t="s">
        <v>369</v>
      </c>
      <c r="I97" s="257"/>
      <c r="N97" s="352"/>
      <c r="O97" s="352"/>
      <c r="P97" s="342" t="s">
        <v>434</v>
      </c>
      <c r="Q97" s="343" t="s">
        <v>512</v>
      </c>
      <c r="R97" s="342" t="s">
        <v>144</v>
      </c>
    </row>
    <row r="98" spans="1:18" ht="20.100000000000001" customHeight="1" thickTop="1" x14ac:dyDescent="0.25">
      <c r="A98" s="257"/>
      <c r="B98" s="338" t="s">
        <v>304</v>
      </c>
      <c r="C98" s="371" t="s">
        <v>305</v>
      </c>
      <c r="D98" s="374"/>
      <c r="E98" s="374" t="s">
        <v>306</v>
      </c>
      <c r="F98" s="374">
        <v>3</v>
      </c>
      <c r="G98" s="277" t="s">
        <v>173</v>
      </c>
      <c r="H98" s="350"/>
      <c r="I98" s="257"/>
      <c r="K98" s="359" t="s">
        <v>513</v>
      </c>
    </row>
    <row r="99" spans="1:18" ht="20.100000000000001" customHeight="1" x14ac:dyDescent="0.25">
      <c r="A99" s="257"/>
      <c r="B99" s="338" t="s">
        <v>307</v>
      </c>
      <c r="C99" s="371" t="s">
        <v>308</v>
      </c>
      <c r="D99" s="374"/>
      <c r="E99" s="374" t="s">
        <v>134</v>
      </c>
      <c r="F99" s="374">
        <v>3</v>
      </c>
      <c r="G99" s="277" t="s">
        <v>309</v>
      </c>
      <c r="H99" s="350"/>
      <c r="I99" s="257"/>
      <c r="K99" s="361" t="s">
        <v>534</v>
      </c>
    </row>
    <row r="100" spans="1:18" ht="19.5" customHeight="1" x14ac:dyDescent="0.25">
      <c r="A100" s="257"/>
      <c r="B100" s="338" t="s">
        <v>310</v>
      </c>
      <c r="C100" s="371" t="s">
        <v>311</v>
      </c>
      <c r="D100" s="374"/>
      <c r="E100" s="374" t="s">
        <v>144</v>
      </c>
      <c r="F100" s="374">
        <v>4</v>
      </c>
      <c r="G100" s="277" t="s">
        <v>548</v>
      </c>
      <c r="H100" s="350"/>
      <c r="I100" s="257"/>
    </row>
    <row r="101" spans="1:18" ht="20.100000000000001" customHeight="1" x14ac:dyDescent="0.25">
      <c r="A101" s="257"/>
      <c r="B101" s="338" t="s">
        <v>312</v>
      </c>
      <c r="C101" s="371" t="s">
        <v>313</v>
      </c>
      <c r="D101" s="374"/>
      <c r="E101" s="374" t="s">
        <v>144</v>
      </c>
      <c r="F101" s="374">
        <v>3</v>
      </c>
      <c r="G101" s="277" t="s">
        <v>314</v>
      </c>
      <c r="H101" s="350"/>
      <c r="I101" s="257"/>
    </row>
    <row r="102" spans="1:18" ht="20.100000000000001" customHeight="1" x14ac:dyDescent="0.25">
      <c r="A102" s="257"/>
      <c r="B102" s="338" t="s">
        <v>315</v>
      </c>
      <c r="C102" s="371" t="s">
        <v>316</v>
      </c>
      <c r="D102" s="374"/>
      <c r="E102" s="374" t="s">
        <v>134</v>
      </c>
      <c r="F102" s="374">
        <v>3</v>
      </c>
      <c r="G102" s="277" t="s">
        <v>317</v>
      </c>
      <c r="H102" s="350"/>
      <c r="I102" s="257"/>
    </row>
    <row r="103" spans="1:18" ht="20.100000000000001" customHeight="1" x14ac:dyDescent="0.25">
      <c r="A103" s="257"/>
      <c r="B103" s="338" t="s">
        <v>318</v>
      </c>
      <c r="C103" s="371" t="s">
        <v>319</v>
      </c>
      <c r="D103" s="374"/>
      <c r="E103" s="374" t="s">
        <v>144</v>
      </c>
      <c r="F103" s="374">
        <v>3</v>
      </c>
      <c r="G103" s="277" t="s">
        <v>320</v>
      </c>
      <c r="H103" s="350"/>
      <c r="I103" s="257"/>
    </row>
    <row r="104" spans="1:18" ht="15.75" x14ac:dyDescent="0.25">
      <c r="A104" s="257"/>
      <c r="B104" s="338" t="s">
        <v>321</v>
      </c>
      <c r="C104" s="371" t="s">
        <v>322</v>
      </c>
      <c r="D104" s="374"/>
      <c r="E104" s="374" t="s">
        <v>144</v>
      </c>
      <c r="F104" s="374">
        <v>3</v>
      </c>
      <c r="G104" s="277" t="s">
        <v>196</v>
      </c>
      <c r="H104" s="350"/>
      <c r="I104" s="257"/>
    </row>
    <row r="105" spans="1:18" ht="20.100000000000001" customHeight="1" x14ac:dyDescent="0.25">
      <c r="A105" s="257"/>
      <c r="B105" s="338" t="s">
        <v>323</v>
      </c>
      <c r="C105" s="371" t="s">
        <v>324</v>
      </c>
      <c r="D105" s="374"/>
      <c r="E105" s="374" t="s">
        <v>134</v>
      </c>
      <c r="F105" s="374">
        <v>3</v>
      </c>
      <c r="G105" s="277" t="s">
        <v>325</v>
      </c>
      <c r="H105" s="350"/>
      <c r="I105" s="257"/>
    </row>
    <row r="106" spans="1:18" ht="20.100000000000001" customHeight="1" x14ac:dyDescent="0.25">
      <c r="A106" s="257"/>
      <c r="B106" s="338" t="s">
        <v>336</v>
      </c>
      <c r="C106" s="371" t="s">
        <v>337</v>
      </c>
      <c r="D106" s="374"/>
      <c r="E106" s="374" t="s">
        <v>144</v>
      </c>
      <c r="F106" s="374">
        <v>3</v>
      </c>
      <c r="G106" s="277" t="s">
        <v>180</v>
      </c>
      <c r="H106" s="350"/>
      <c r="I106" s="257"/>
    </row>
    <row r="107" spans="1:18" ht="20.100000000000001" customHeight="1" x14ac:dyDescent="0.25">
      <c r="A107" s="257"/>
      <c r="B107" s="338" t="s">
        <v>293</v>
      </c>
      <c r="C107" s="371" t="s">
        <v>338</v>
      </c>
      <c r="D107" s="374"/>
      <c r="E107" s="374" t="s">
        <v>134</v>
      </c>
      <c r="F107" s="374">
        <v>3</v>
      </c>
      <c r="G107" s="277" t="s">
        <v>516</v>
      </c>
      <c r="H107" s="350" t="s">
        <v>291</v>
      </c>
      <c r="I107" s="257"/>
    </row>
    <row r="108" spans="1:18" ht="20.100000000000001" customHeight="1" x14ac:dyDescent="0.25">
      <c r="A108" s="257"/>
      <c r="B108" s="338" t="s">
        <v>339</v>
      </c>
      <c r="C108" s="371" t="s">
        <v>340</v>
      </c>
      <c r="D108" s="377" t="s">
        <v>253</v>
      </c>
      <c r="E108" s="377" t="s">
        <v>253</v>
      </c>
      <c r="F108" s="374">
        <v>4</v>
      </c>
      <c r="G108" s="277" t="s">
        <v>341</v>
      </c>
      <c r="H108" s="350"/>
      <c r="I108" s="257"/>
    </row>
    <row r="109" spans="1:18" ht="20.100000000000001" customHeight="1" x14ac:dyDescent="0.25">
      <c r="A109" s="257"/>
      <c r="B109" s="379" t="s">
        <v>342</v>
      </c>
      <c r="C109" s="284" t="s">
        <v>343</v>
      </c>
      <c r="D109" s="380"/>
      <c r="E109" s="380" t="s">
        <v>144</v>
      </c>
      <c r="F109" s="380">
        <v>3.5</v>
      </c>
      <c r="G109" s="285" t="s">
        <v>344</v>
      </c>
      <c r="H109" s="381"/>
      <c r="I109" s="257"/>
    </row>
    <row r="110" spans="1:18" ht="20.100000000000001" customHeight="1" x14ac:dyDescent="0.25">
      <c r="A110" s="257"/>
      <c r="B110" s="379" t="s">
        <v>531</v>
      </c>
      <c r="C110" s="284" t="s">
        <v>532</v>
      </c>
      <c r="D110" s="382"/>
      <c r="E110" s="374" t="s">
        <v>134</v>
      </c>
      <c r="F110" s="383">
        <v>4.5</v>
      </c>
      <c r="G110" s="277" t="s">
        <v>535</v>
      </c>
      <c r="H110" s="382"/>
      <c r="I110" s="257"/>
    </row>
    <row r="111" spans="1:18" ht="23.25" customHeight="1" thickBot="1" x14ac:dyDescent="0.25">
      <c r="A111" s="257"/>
      <c r="B111" s="366" t="s">
        <v>396</v>
      </c>
      <c r="C111" s="367" t="s">
        <v>272</v>
      </c>
      <c r="D111" s="384" t="s">
        <v>237</v>
      </c>
      <c r="E111" s="384" t="s">
        <v>144</v>
      </c>
      <c r="F111" s="384">
        <v>4</v>
      </c>
      <c r="G111" s="367" t="s">
        <v>273</v>
      </c>
      <c r="H111" s="385" t="s">
        <v>536</v>
      </c>
      <c r="I111" s="257"/>
    </row>
    <row r="112" spans="1:18" ht="13.5" thickTop="1" x14ac:dyDescent="0.2"/>
    <row r="141" spans="2:2" x14ac:dyDescent="0.2">
      <c r="B141" t="e">
        <f>IF(SUM(#REF!:'[1]Course Summ 24-25'!F873.5B133)&lt;3,"Must choose at least three electives from List B","")</f>
        <v>#REF!</v>
      </c>
    </row>
  </sheetData>
  <mergeCells count="14">
    <mergeCell ref="P73:S73"/>
    <mergeCell ref="L89:Q89"/>
    <mergeCell ref="B93:H93"/>
    <mergeCell ref="C49:G49"/>
    <mergeCell ref="E51:F51"/>
    <mergeCell ref="B58:H58"/>
    <mergeCell ref="B70:H70"/>
    <mergeCell ref="K73:N73"/>
    <mergeCell ref="C36:E36"/>
    <mergeCell ref="B1:H1"/>
    <mergeCell ref="B2:H2"/>
    <mergeCell ref="B3:H3"/>
    <mergeCell ref="C19:E19"/>
    <mergeCell ref="B20:H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4BE89-58EC-4A88-A177-5BD84DEEBC1D}">
  <sheetPr>
    <tabColor theme="5" tint="-0.499984740745262"/>
  </sheetPr>
  <dimension ref="A1:S148"/>
  <sheetViews>
    <sheetView topLeftCell="A69" workbookViewId="0">
      <selection activeCell="Q86" sqref="Q86"/>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0" max="10" width="4.42578125" customWidth="1"/>
    <col min="11" max="11" width="15" customWidth="1"/>
    <col min="12" max="12" width="38.5703125" bestFit="1" customWidth="1"/>
    <col min="15" max="15" width="4.28515625" customWidth="1"/>
    <col min="16" max="16" width="14" customWidth="1"/>
    <col min="17" max="17" width="46.42578125" bestFit="1" customWidth="1"/>
  </cols>
  <sheetData>
    <row r="1" spans="1:9" ht="28.5" customHeight="1" thickTop="1" thickBot="1" x14ac:dyDescent="0.25">
      <c r="A1" s="257"/>
      <c r="B1" s="419" t="s">
        <v>452</v>
      </c>
      <c r="C1" s="420"/>
      <c r="D1" s="420"/>
      <c r="E1" s="420"/>
      <c r="F1" s="420"/>
      <c r="G1" s="420"/>
      <c r="H1" s="421"/>
      <c r="I1" s="257"/>
    </row>
    <row r="2" spans="1:9" ht="14.25" thickTop="1" thickBot="1" x14ac:dyDescent="0.25">
      <c r="A2" s="257"/>
      <c r="B2" s="422"/>
      <c r="C2" s="423"/>
      <c r="D2" s="423"/>
      <c r="E2" s="423"/>
      <c r="F2" s="423"/>
      <c r="G2" s="423"/>
      <c r="H2" s="424"/>
      <c r="I2" s="257"/>
    </row>
    <row r="3" spans="1:9" ht="30.75" customHeight="1" thickTop="1" thickBot="1" x14ac:dyDescent="0.25">
      <c r="A3" s="257"/>
      <c r="B3" s="425" t="s">
        <v>120</v>
      </c>
      <c r="C3" s="426"/>
      <c r="D3" s="426"/>
      <c r="E3" s="426"/>
      <c r="F3" s="426"/>
      <c r="G3" s="426"/>
      <c r="H3" s="427"/>
      <c r="I3" s="257"/>
    </row>
    <row r="4" spans="1:9" ht="14.25" thickTop="1" thickBot="1" x14ac:dyDescent="0.25">
      <c r="A4" s="257"/>
      <c r="B4" s="258" t="s">
        <v>121</v>
      </c>
      <c r="C4" s="259"/>
      <c r="D4" s="259"/>
      <c r="E4" s="260"/>
      <c r="F4" s="260"/>
      <c r="G4" s="257"/>
      <c r="H4" s="261"/>
      <c r="I4" s="257"/>
    </row>
    <row r="5" spans="1:9" ht="20.100000000000001" hidden="1" customHeight="1" outlineLevel="1" x14ac:dyDescent="0.2">
      <c r="A5" s="257"/>
      <c r="B5" s="262" t="s">
        <v>122</v>
      </c>
      <c r="C5" s="263"/>
      <c r="D5" s="264" t="s">
        <v>123</v>
      </c>
      <c r="E5" s="265" t="s">
        <v>124</v>
      </c>
      <c r="F5" s="265" t="s">
        <v>125</v>
      </c>
      <c r="G5" s="265" t="s">
        <v>126</v>
      </c>
      <c r="H5" s="266" t="s">
        <v>127</v>
      </c>
      <c r="I5" s="257"/>
    </row>
    <row r="6" spans="1:9" ht="20.100000000000001" hidden="1" customHeight="1" outlineLevel="1" x14ac:dyDescent="0.2">
      <c r="A6" s="257"/>
      <c r="B6" s="267" t="s">
        <v>128</v>
      </c>
      <c r="C6" s="187" t="s">
        <v>129</v>
      </c>
      <c r="D6" s="268"/>
      <c r="E6" s="269" t="s">
        <v>130</v>
      </c>
      <c r="F6" s="270">
        <v>9</v>
      </c>
      <c r="G6" s="187" t="s">
        <v>131</v>
      </c>
      <c r="H6" s="271"/>
      <c r="I6" s="257"/>
    </row>
    <row r="7" spans="1:9" ht="20.100000000000001" hidden="1" customHeight="1" outlineLevel="1" x14ac:dyDescent="0.2">
      <c r="A7" s="257"/>
      <c r="B7" s="272" t="s">
        <v>132</v>
      </c>
      <c r="C7" s="273" t="s">
        <v>133</v>
      </c>
      <c r="D7" s="274"/>
      <c r="E7" s="275" t="s">
        <v>134</v>
      </c>
      <c r="F7" s="276">
        <v>3.3</v>
      </c>
      <c r="G7" s="273"/>
      <c r="H7" s="277"/>
      <c r="I7" s="257"/>
    </row>
    <row r="8" spans="1:9" ht="20.100000000000001" hidden="1" customHeight="1" outlineLevel="1" x14ac:dyDescent="0.2">
      <c r="A8" s="257"/>
      <c r="B8" s="272" t="s">
        <v>135</v>
      </c>
      <c r="C8" s="273" t="s">
        <v>136</v>
      </c>
      <c r="D8" s="274"/>
      <c r="E8" s="275" t="s">
        <v>134</v>
      </c>
      <c r="F8" s="276">
        <v>3.3</v>
      </c>
      <c r="G8" s="273"/>
      <c r="H8" s="277"/>
      <c r="I8" s="257"/>
    </row>
    <row r="9" spans="1:9" ht="20.100000000000001" hidden="1" customHeight="1" outlineLevel="1" x14ac:dyDescent="0.2">
      <c r="A9" s="257"/>
      <c r="B9" s="278" t="s">
        <v>137</v>
      </c>
      <c r="C9" s="273" t="s">
        <v>138</v>
      </c>
      <c r="D9" s="274"/>
      <c r="E9" s="275" t="s">
        <v>134</v>
      </c>
      <c r="F9" s="276">
        <v>3.3</v>
      </c>
      <c r="G9" s="273" t="s">
        <v>131</v>
      </c>
      <c r="H9" s="279" t="s">
        <v>370</v>
      </c>
      <c r="I9" s="257"/>
    </row>
    <row r="10" spans="1:9" ht="20.100000000000001" hidden="1" customHeight="1" outlineLevel="1" x14ac:dyDescent="0.2">
      <c r="A10" s="257"/>
      <c r="B10" s="272" t="s">
        <v>139</v>
      </c>
      <c r="C10" s="273" t="s">
        <v>140</v>
      </c>
      <c r="D10" s="274"/>
      <c r="E10" s="275" t="s">
        <v>130</v>
      </c>
      <c r="F10" s="276">
        <v>3.3</v>
      </c>
      <c r="G10" s="273"/>
      <c r="H10" s="277"/>
      <c r="I10" s="257"/>
    </row>
    <row r="11" spans="1:9" ht="20.100000000000001" hidden="1" customHeight="1" outlineLevel="1" x14ac:dyDescent="0.2">
      <c r="A11" s="257"/>
      <c r="B11" s="272" t="s">
        <v>141</v>
      </c>
      <c r="C11" s="273" t="s">
        <v>142</v>
      </c>
      <c r="D11" s="274"/>
      <c r="E11" s="275" t="s">
        <v>134</v>
      </c>
      <c r="F11" s="276">
        <v>3.3</v>
      </c>
      <c r="G11" s="273" t="s">
        <v>131</v>
      </c>
      <c r="H11" s="277"/>
      <c r="I11" s="257"/>
    </row>
    <row r="12" spans="1:9" ht="20.100000000000001" hidden="1" customHeight="1" outlineLevel="1" x14ac:dyDescent="0.2">
      <c r="A12" s="257"/>
      <c r="B12" s="272" t="s">
        <v>453</v>
      </c>
      <c r="C12" s="273" t="s">
        <v>143</v>
      </c>
      <c r="D12" s="274"/>
      <c r="E12" s="275" t="s">
        <v>144</v>
      </c>
      <c r="F12" s="276">
        <v>3.3</v>
      </c>
      <c r="G12" s="273" t="s">
        <v>131</v>
      </c>
      <c r="H12" s="277"/>
      <c r="I12" s="257"/>
    </row>
    <row r="13" spans="1:9" ht="20.100000000000001" hidden="1" customHeight="1" outlineLevel="1" x14ac:dyDescent="0.2">
      <c r="A13" s="257"/>
      <c r="B13" s="272" t="s">
        <v>145</v>
      </c>
      <c r="C13" s="273" t="s">
        <v>146</v>
      </c>
      <c r="D13" s="274"/>
      <c r="E13" s="275" t="s">
        <v>144</v>
      </c>
      <c r="F13" s="276">
        <v>3.3</v>
      </c>
      <c r="G13" s="273"/>
      <c r="H13" s="277"/>
      <c r="I13" s="257"/>
    </row>
    <row r="14" spans="1:9" ht="20.100000000000001" hidden="1" customHeight="1" outlineLevel="1" x14ac:dyDescent="0.2">
      <c r="A14" s="257"/>
      <c r="B14" s="272" t="s">
        <v>147</v>
      </c>
      <c r="C14" s="273" t="s">
        <v>148</v>
      </c>
      <c r="D14" s="274"/>
      <c r="E14" s="275" t="s">
        <v>144</v>
      </c>
      <c r="F14" s="276">
        <v>2.5</v>
      </c>
      <c r="G14" s="273"/>
      <c r="H14" s="277"/>
      <c r="I14" s="257"/>
    </row>
    <row r="15" spans="1:9" ht="20.100000000000001" hidden="1" customHeight="1" outlineLevel="1" x14ac:dyDescent="0.2">
      <c r="A15" s="257"/>
      <c r="B15" s="272" t="s">
        <v>149</v>
      </c>
      <c r="C15" s="273" t="s">
        <v>150</v>
      </c>
      <c r="D15" s="274"/>
      <c r="E15" s="275" t="s">
        <v>144</v>
      </c>
      <c r="F15" s="276">
        <v>3.3</v>
      </c>
      <c r="G15" s="273" t="s">
        <v>131</v>
      </c>
      <c r="H15" s="277"/>
      <c r="I15" s="257"/>
    </row>
    <row r="16" spans="1:9" ht="20.100000000000001" hidden="1" customHeight="1" outlineLevel="1" x14ac:dyDescent="0.2">
      <c r="A16" s="257"/>
      <c r="B16" s="272" t="s">
        <v>151</v>
      </c>
      <c r="C16" s="273" t="s">
        <v>152</v>
      </c>
      <c r="D16" s="274"/>
      <c r="E16" s="275" t="s">
        <v>144</v>
      </c>
      <c r="F16" s="276">
        <v>3.3</v>
      </c>
      <c r="G16" s="273" t="s">
        <v>131</v>
      </c>
      <c r="H16" s="277"/>
      <c r="I16" s="257"/>
    </row>
    <row r="17" spans="1:9" ht="20.100000000000001" hidden="1" customHeight="1" outlineLevel="1" x14ac:dyDescent="0.2">
      <c r="A17" s="257"/>
      <c r="B17" s="272" t="s">
        <v>153</v>
      </c>
      <c r="C17" s="273" t="s">
        <v>154</v>
      </c>
      <c r="D17" s="274"/>
      <c r="E17" s="275" t="s">
        <v>144</v>
      </c>
      <c r="F17" s="276">
        <v>1.7</v>
      </c>
      <c r="G17" s="273"/>
      <c r="H17" s="277"/>
      <c r="I17" s="257"/>
    </row>
    <row r="18" spans="1:9" ht="20.100000000000001" hidden="1" customHeight="1" outlineLevel="1" x14ac:dyDescent="0.2">
      <c r="A18" s="257"/>
      <c r="B18" s="272" t="s">
        <v>155</v>
      </c>
      <c r="C18" s="200" t="s">
        <v>156</v>
      </c>
      <c r="D18" s="280"/>
      <c r="E18" s="281" t="s">
        <v>130</v>
      </c>
      <c r="F18" s="276" t="s">
        <v>157</v>
      </c>
      <c r="G18" s="273" t="s">
        <v>158</v>
      </c>
      <c r="H18" s="277"/>
      <c r="I18" s="257"/>
    </row>
    <row r="19" spans="1:9" ht="20.100000000000001" hidden="1" customHeight="1" outlineLevel="1" x14ac:dyDescent="0.2">
      <c r="A19" s="257"/>
      <c r="B19" s="282" t="s">
        <v>159</v>
      </c>
      <c r="C19" s="422"/>
      <c r="D19" s="423"/>
      <c r="E19" s="424"/>
      <c r="F19" s="283">
        <v>42.9</v>
      </c>
      <c r="G19" s="284"/>
      <c r="H19" s="285"/>
      <c r="I19" s="257"/>
    </row>
    <row r="20" spans="1:9" ht="13.5" collapsed="1" thickTop="1" x14ac:dyDescent="0.2">
      <c r="A20" s="257"/>
      <c r="B20" s="428"/>
      <c r="C20" s="429"/>
      <c r="D20" s="429"/>
      <c r="E20" s="429"/>
      <c r="F20" s="429"/>
      <c r="G20" s="429"/>
      <c r="H20" s="430"/>
      <c r="I20" s="257"/>
    </row>
    <row r="21" spans="1:9" ht="13.5" thickBot="1" x14ac:dyDescent="0.25">
      <c r="A21" s="257"/>
      <c r="B21" s="258" t="s">
        <v>160</v>
      </c>
      <c r="C21" s="257"/>
      <c r="D21" s="257"/>
      <c r="E21" s="260"/>
      <c r="F21" s="260"/>
      <c r="G21" s="257"/>
      <c r="H21" s="261"/>
      <c r="I21" s="257"/>
    </row>
    <row r="22" spans="1:9" ht="20.100000000000001" hidden="1" customHeight="1" outlineLevel="1" thickTop="1" thickBot="1" x14ac:dyDescent="0.25">
      <c r="A22" s="257"/>
      <c r="B22" s="262" t="s">
        <v>122</v>
      </c>
      <c r="C22" s="263"/>
      <c r="D22" s="265"/>
      <c r="E22" s="265" t="s">
        <v>124</v>
      </c>
      <c r="F22" s="265" t="s">
        <v>125</v>
      </c>
      <c r="G22" s="265" t="s">
        <v>126</v>
      </c>
      <c r="H22" s="265" t="s">
        <v>127</v>
      </c>
      <c r="I22" s="257"/>
    </row>
    <row r="23" spans="1:9" ht="20.100000000000001" hidden="1" customHeight="1" outlineLevel="1" thickTop="1" x14ac:dyDescent="0.2">
      <c r="A23" s="257"/>
      <c r="B23" s="182" t="s">
        <v>161</v>
      </c>
      <c r="C23" s="287" t="s">
        <v>162</v>
      </c>
      <c r="D23" s="288"/>
      <c r="E23" s="289" t="s">
        <v>134</v>
      </c>
      <c r="F23" s="270">
        <v>4</v>
      </c>
      <c r="G23" s="187" t="s">
        <v>164</v>
      </c>
      <c r="H23" s="271"/>
      <c r="I23" s="257"/>
    </row>
    <row r="24" spans="1:9" ht="20.100000000000001" hidden="1" customHeight="1" outlineLevel="1" x14ac:dyDescent="0.2">
      <c r="A24" s="257"/>
      <c r="B24" s="272" t="s">
        <v>165</v>
      </c>
      <c r="C24" s="290" t="s">
        <v>166</v>
      </c>
      <c r="D24" s="274"/>
      <c r="E24" s="275" t="s">
        <v>134</v>
      </c>
      <c r="F24" s="276">
        <v>1</v>
      </c>
      <c r="G24" s="273" t="s">
        <v>167</v>
      </c>
      <c r="H24" s="277"/>
      <c r="I24" s="257"/>
    </row>
    <row r="25" spans="1:9" ht="25.5" hidden="1" outlineLevel="1" x14ac:dyDescent="0.2">
      <c r="A25" s="257"/>
      <c r="B25" s="272" t="s">
        <v>168</v>
      </c>
      <c r="C25" s="290" t="s">
        <v>169</v>
      </c>
      <c r="D25" s="274"/>
      <c r="E25" s="275" t="s">
        <v>134</v>
      </c>
      <c r="F25" s="276">
        <v>4.25</v>
      </c>
      <c r="G25" s="290" t="s">
        <v>454</v>
      </c>
      <c r="H25" s="277"/>
      <c r="I25" s="257"/>
    </row>
    <row r="26" spans="1:9" ht="20.100000000000001" hidden="1" customHeight="1" outlineLevel="1" x14ac:dyDescent="0.2">
      <c r="A26" s="257"/>
      <c r="B26" s="272" t="s">
        <v>170</v>
      </c>
      <c r="C26" s="290" t="s">
        <v>171</v>
      </c>
      <c r="D26" s="274"/>
      <c r="E26" s="275" t="s">
        <v>144</v>
      </c>
      <c r="F26" s="276">
        <v>4.25</v>
      </c>
      <c r="G26" s="273" t="s">
        <v>172</v>
      </c>
      <c r="H26" s="277"/>
      <c r="I26" s="257"/>
    </row>
    <row r="27" spans="1:9" ht="25.5" hidden="1" outlineLevel="1" x14ac:dyDescent="0.2">
      <c r="A27" s="257"/>
      <c r="B27" s="272" t="s">
        <v>173</v>
      </c>
      <c r="C27" s="290" t="s">
        <v>174</v>
      </c>
      <c r="D27" s="274"/>
      <c r="E27" s="275" t="s">
        <v>144</v>
      </c>
      <c r="F27" s="276">
        <v>3.5</v>
      </c>
      <c r="G27" s="273" t="s">
        <v>371</v>
      </c>
      <c r="H27" s="277"/>
      <c r="I27" s="257"/>
    </row>
    <row r="28" spans="1:9" ht="20.100000000000001" hidden="1" customHeight="1" outlineLevel="1" x14ac:dyDescent="0.2">
      <c r="A28" s="257"/>
      <c r="B28" s="272" t="s">
        <v>175</v>
      </c>
      <c r="C28" s="290" t="s">
        <v>176</v>
      </c>
      <c r="D28" s="274"/>
      <c r="E28" s="275" t="s">
        <v>134</v>
      </c>
      <c r="F28" s="276">
        <v>4</v>
      </c>
      <c r="G28" s="273" t="s">
        <v>177</v>
      </c>
      <c r="H28" s="277"/>
      <c r="I28" s="257"/>
    </row>
    <row r="29" spans="1:9" ht="20.100000000000001" hidden="1" customHeight="1" outlineLevel="1" x14ac:dyDescent="0.2">
      <c r="A29" s="257"/>
      <c r="B29" s="272" t="s">
        <v>178</v>
      </c>
      <c r="C29" s="290" t="s">
        <v>179</v>
      </c>
      <c r="D29" s="274"/>
      <c r="E29" s="275" t="s">
        <v>144</v>
      </c>
      <c r="F29" s="276">
        <v>4</v>
      </c>
      <c r="G29" s="273" t="s">
        <v>372</v>
      </c>
      <c r="H29" s="277"/>
      <c r="I29" s="257"/>
    </row>
    <row r="30" spans="1:9" ht="20.100000000000001" hidden="1" customHeight="1" outlineLevel="1" x14ac:dyDescent="0.2">
      <c r="A30" s="257"/>
      <c r="B30" s="272" t="s">
        <v>180</v>
      </c>
      <c r="C30" s="290" t="s">
        <v>181</v>
      </c>
      <c r="D30" s="274"/>
      <c r="E30" s="275" t="s">
        <v>134</v>
      </c>
      <c r="F30" s="276">
        <v>4</v>
      </c>
      <c r="G30" s="273" t="s">
        <v>371</v>
      </c>
      <c r="H30" s="277"/>
      <c r="I30" s="257"/>
    </row>
    <row r="31" spans="1:9" ht="25.5" hidden="1" outlineLevel="1" x14ac:dyDescent="0.2">
      <c r="A31" s="257"/>
      <c r="B31" s="272" t="s">
        <v>182</v>
      </c>
      <c r="C31" s="290" t="s">
        <v>183</v>
      </c>
      <c r="D31" s="274"/>
      <c r="E31" s="275" t="s">
        <v>144</v>
      </c>
      <c r="F31" s="276">
        <v>4</v>
      </c>
      <c r="G31" s="273" t="s">
        <v>373</v>
      </c>
      <c r="H31" s="277"/>
      <c r="I31" s="257"/>
    </row>
    <row r="32" spans="1:9" ht="22.5" hidden="1" customHeight="1" outlineLevel="1" x14ac:dyDescent="0.2">
      <c r="A32" s="257"/>
      <c r="B32" s="272" t="s">
        <v>184</v>
      </c>
      <c r="C32" s="290" t="s">
        <v>185</v>
      </c>
      <c r="D32" s="274"/>
      <c r="E32" s="275" t="s">
        <v>144</v>
      </c>
      <c r="F32" s="276">
        <v>3.75</v>
      </c>
      <c r="G32" s="290" t="s">
        <v>374</v>
      </c>
      <c r="H32" s="277"/>
      <c r="I32" s="257"/>
    </row>
    <row r="33" spans="1:9" ht="24.75" hidden="1" customHeight="1" outlineLevel="1" x14ac:dyDescent="0.2">
      <c r="A33" s="257"/>
      <c r="B33" s="272" t="s">
        <v>455</v>
      </c>
      <c r="C33" s="290" t="s">
        <v>456</v>
      </c>
      <c r="D33" s="274"/>
      <c r="E33" s="275" t="s">
        <v>134</v>
      </c>
      <c r="F33" s="276">
        <v>5</v>
      </c>
      <c r="G33" s="273" t="s">
        <v>164</v>
      </c>
      <c r="H33" s="277" t="s">
        <v>457</v>
      </c>
      <c r="I33" s="257"/>
    </row>
    <row r="34" spans="1:9" ht="20.100000000000001" hidden="1" customHeight="1" outlineLevel="1" x14ac:dyDescent="0.2">
      <c r="A34" s="257"/>
      <c r="B34" s="291" t="s">
        <v>458</v>
      </c>
      <c r="C34" s="292" t="s">
        <v>459</v>
      </c>
      <c r="D34" s="293"/>
      <c r="E34" s="294" t="s">
        <v>144</v>
      </c>
      <c r="F34" s="276">
        <v>3</v>
      </c>
      <c r="G34" s="273" t="s">
        <v>180</v>
      </c>
      <c r="H34" s="277"/>
      <c r="I34" s="257"/>
    </row>
    <row r="35" spans="1:9" ht="31.5" hidden="1" customHeight="1" outlineLevel="1" thickBot="1" x14ac:dyDescent="0.25">
      <c r="A35" s="257"/>
      <c r="B35" s="291" t="s">
        <v>460</v>
      </c>
      <c r="C35" s="292" t="s">
        <v>461</v>
      </c>
      <c r="D35" s="293"/>
      <c r="E35" s="294" t="s">
        <v>144</v>
      </c>
      <c r="F35" s="276">
        <v>3.5</v>
      </c>
      <c r="G35" s="273" t="s">
        <v>177</v>
      </c>
      <c r="H35" s="279" t="s">
        <v>382</v>
      </c>
      <c r="I35" s="257"/>
    </row>
    <row r="36" spans="1:9" ht="20.100000000000001" hidden="1" customHeight="1" outlineLevel="1" thickTop="1" thickBot="1" x14ac:dyDescent="0.25">
      <c r="A36" s="257"/>
      <c r="B36" s="295" t="s">
        <v>159</v>
      </c>
      <c r="C36" s="416"/>
      <c r="D36" s="417"/>
      <c r="E36" s="418"/>
      <c r="F36" s="297">
        <v>44.75</v>
      </c>
      <c r="G36" s="200"/>
      <c r="H36" s="285"/>
      <c r="I36" s="257"/>
    </row>
    <row r="37" spans="1:9" ht="13.5" collapsed="1" thickTop="1" x14ac:dyDescent="0.2">
      <c r="A37" s="257"/>
      <c r="B37" s="298"/>
      <c r="D37" s="299"/>
      <c r="E37" s="1"/>
      <c r="F37" s="286"/>
      <c r="H37" s="300"/>
      <c r="I37" s="257"/>
    </row>
    <row r="38" spans="1:9" ht="13.5" thickBot="1" x14ac:dyDescent="0.25">
      <c r="A38" s="257"/>
      <c r="B38" s="301" t="s">
        <v>192</v>
      </c>
      <c r="C38" s="257"/>
      <c r="D38" s="257"/>
      <c r="E38" s="260"/>
      <c r="F38" s="302"/>
      <c r="G38" s="257"/>
      <c r="H38" s="261"/>
      <c r="I38" s="257"/>
    </row>
    <row r="39" spans="1:9" ht="20.100000000000001" hidden="1" customHeight="1" outlineLevel="1" x14ac:dyDescent="0.2">
      <c r="A39" s="257"/>
      <c r="B39" s="303" t="s">
        <v>122</v>
      </c>
      <c r="C39" s="263"/>
      <c r="D39" s="265"/>
      <c r="E39" s="265" t="s">
        <v>124</v>
      </c>
      <c r="F39" s="304" t="s">
        <v>125</v>
      </c>
      <c r="G39" s="265" t="s">
        <v>126</v>
      </c>
      <c r="H39" s="265" t="s">
        <v>127</v>
      </c>
      <c r="I39" s="257"/>
    </row>
    <row r="40" spans="1:9" ht="20.100000000000001" hidden="1" customHeight="1" outlineLevel="1" x14ac:dyDescent="0.2">
      <c r="A40" s="257"/>
      <c r="B40" s="272" t="s">
        <v>196</v>
      </c>
      <c r="C40" s="290" t="s">
        <v>197</v>
      </c>
      <c r="D40" s="274"/>
      <c r="E40" s="275" t="s">
        <v>134</v>
      </c>
      <c r="F40" s="275">
        <v>3.5</v>
      </c>
      <c r="G40" s="277" t="s">
        <v>198</v>
      </c>
      <c r="H40" s="277"/>
      <c r="I40" s="257"/>
    </row>
    <row r="41" spans="1:9" ht="27" hidden="1" outlineLevel="1" thickTop="1" thickBot="1" x14ac:dyDescent="0.25">
      <c r="A41" s="257"/>
      <c r="B41" s="272" t="s">
        <v>199</v>
      </c>
      <c r="C41" s="290" t="s">
        <v>200</v>
      </c>
      <c r="D41" s="274"/>
      <c r="E41" s="275" t="s">
        <v>134</v>
      </c>
      <c r="F41" s="275">
        <v>4</v>
      </c>
      <c r="G41" s="277" t="s">
        <v>201</v>
      </c>
      <c r="H41" s="277"/>
      <c r="I41" s="257"/>
    </row>
    <row r="42" spans="1:9" ht="20.100000000000001" hidden="1" customHeight="1" outlineLevel="1" x14ac:dyDescent="0.2">
      <c r="A42" s="257"/>
      <c r="B42" s="272" t="s">
        <v>202</v>
      </c>
      <c r="C42" s="290" t="s">
        <v>203</v>
      </c>
      <c r="D42" s="274"/>
      <c r="E42" s="275" t="s">
        <v>144</v>
      </c>
      <c r="F42" s="275">
        <v>3.5</v>
      </c>
      <c r="G42" s="277" t="s">
        <v>204</v>
      </c>
      <c r="H42" s="305" t="s">
        <v>205</v>
      </c>
      <c r="I42" s="257"/>
    </row>
    <row r="43" spans="1:9" ht="20.100000000000001" hidden="1" customHeight="1" outlineLevel="1" x14ac:dyDescent="0.2">
      <c r="A43" s="257"/>
      <c r="B43" s="272" t="s">
        <v>206</v>
      </c>
      <c r="C43" s="290" t="s">
        <v>207</v>
      </c>
      <c r="D43" s="274"/>
      <c r="E43" s="275" t="s">
        <v>144</v>
      </c>
      <c r="F43" s="275">
        <v>4.25</v>
      </c>
      <c r="G43" s="277" t="s">
        <v>208</v>
      </c>
      <c r="H43" s="305"/>
      <c r="I43" s="257"/>
    </row>
    <row r="44" spans="1:9" ht="20.100000000000001" hidden="1" customHeight="1" outlineLevel="1" x14ac:dyDescent="0.2">
      <c r="A44" s="257"/>
      <c r="B44" s="272" t="s">
        <v>209</v>
      </c>
      <c r="C44" s="290" t="s">
        <v>210</v>
      </c>
      <c r="D44" s="274"/>
      <c r="E44" s="275" t="s">
        <v>134</v>
      </c>
      <c r="F44" s="275">
        <v>4</v>
      </c>
      <c r="G44" s="277" t="s">
        <v>376</v>
      </c>
      <c r="H44" s="305" t="s">
        <v>211</v>
      </c>
      <c r="I44" s="257"/>
    </row>
    <row r="45" spans="1:9" ht="20.100000000000001" hidden="1" customHeight="1" outlineLevel="1" x14ac:dyDescent="0.2">
      <c r="A45" s="257"/>
      <c r="B45" s="272" t="s">
        <v>462</v>
      </c>
      <c r="C45" s="290" t="s">
        <v>463</v>
      </c>
      <c r="D45" s="274"/>
      <c r="E45" s="275" t="s">
        <v>134</v>
      </c>
      <c r="F45" s="275">
        <v>3.5</v>
      </c>
      <c r="G45" s="277" t="s">
        <v>216</v>
      </c>
      <c r="H45" s="305" t="s">
        <v>193</v>
      </c>
      <c r="I45" s="257"/>
    </row>
    <row r="46" spans="1:9" ht="20.100000000000001" hidden="1" customHeight="1" outlineLevel="1" x14ac:dyDescent="0.2">
      <c r="A46" s="257"/>
      <c r="B46" s="272" t="s">
        <v>212</v>
      </c>
      <c r="C46" s="290" t="s">
        <v>213</v>
      </c>
      <c r="D46" s="274"/>
      <c r="E46" s="275" t="s">
        <v>144</v>
      </c>
      <c r="F46" s="275">
        <v>3.5</v>
      </c>
      <c r="G46" s="277" t="s">
        <v>214</v>
      </c>
      <c r="H46" s="277"/>
      <c r="I46" s="257"/>
    </row>
    <row r="47" spans="1:9" ht="29.45" hidden="1" customHeight="1" outlineLevel="1" x14ac:dyDescent="0.2">
      <c r="A47" s="257"/>
      <c r="B47" s="272" t="s">
        <v>464</v>
      </c>
      <c r="C47" s="290" t="s">
        <v>465</v>
      </c>
      <c r="D47" s="274"/>
      <c r="E47" s="275" t="s">
        <v>144</v>
      </c>
      <c r="F47" s="275">
        <v>3.5</v>
      </c>
      <c r="G47" s="277" t="s">
        <v>180</v>
      </c>
      <c r="H47" s="279" t="s">
        <v>466</v>
      </c>
      <c r="I47" s="257"/>
    </row>
    <row r="48" spans="1:9" ht="24" hidden="1" customHeight="1" outlineLevel="1" x14ac:dyDescent="0.2">
      <c r="A48" s="257"/>
      <c r="B48" s="200" t="s">
        <v>467</v>
      </c>
      <c r="C48" s="306" t="s">
        <v>415</v>
      </c>
      <c r="D48" s="274"/>
      <c r="E48" s="281" t="s">
        <v>306</v>
      </c>
      <c r="F48" s="281">
        <v>3</v>
      </c>
      <c r="G48" s="277" t="s">
        <v>216</v>
      </c>
      <c r="H48" s="277"/>
      <c r="I48" s="257"/>
    </row>
    <row r="49" spans="1:9" ht="20.100000000000001" hidden="1" customHeight="1" outlineLevel="1" x14ac:dyDescent="0.2">
      <c r="A49" s="257"/>
      <c r="B49" s="267"/>
      <c r="C49" s="439" t="s">
        <v>468</v>
      </c>
      <c r="D49" s="440"/>
      <c r="E49" s="441"/>
      <c r="F49" s="441"/>
      <c r="G49" s="442"/>
      <c r="H49" s="277"/>
      <c r="I49" s="257"/>
    </row>
    <row r="50" spans="1:9" ht="27" hidden="1" outlineLevel="1" thickTop="1" thickBot="1" x14ac:dyDescent="0.25">
      <c r="A50" s="257"/>
      <c r="B50" s="291" t="s">
        <v>469</v>
      </c>
      <c r="C50" s="306" t="s">
        <v>470</v>
      </c>
      <c r="D50" s="280"/>
      <c r="E50" s="281" t="s">
        <v>471</v>
      </c>
      <c r="F50" s="281">
        <v>3</v>
      </c>
      <c r="G50" s="200"/>
      <c r="H50" s="285"/>
      <c r="I50" s="257"/>
    </row>
    <row r="51" spans="1:9" ht="20.100000000000001" hidden="1" customHeight="1" outlineLevel="1" x14ac:dyDescent="0.2">
      <c r="A51" s="257"/>
      <c r="B51" s="307" t="s">
        <v>159</v>
      </c>
      <c r="C51" s="298"/>
      <c r="E51" s="443" t="s">
        <v>472</v>
      </c>
      <c r="F51" s="444"/>
      <c r="G51" s="185"/>
      <c r="H51" s="308"/>
      <c r="I51" s="257"/>
    </row>
    <row r="52" spans="1:9" ht="13.5" collapsed="1" thickTop="1" x14ac:dyDescent="0.2">
      <c r="A52" s="257"/>
      <c r="B52" s="309"/>
      <c r="C52" s="299"/>
      <c r="D52" s="299"/>
      <c r="E52" s="1"/>
      <c r="F52" s="1"/>
      <c r="H52" s="310"/>
      <c r="I52" s="257"/>
    </row>
    <row r="53" spans="1:9" ht="13.5" thickBot="1" x14ac:dyDescent="0.25">
      <c r="A53" s="257"/>
      <c r="B53" s="301" t="s">
        <v>224</v>
      </c>
      <c r="C53" s="257"/>
      <c r="D53" s="257"/>
      <c r="E53" s="260"/>
      <c r="F53" s="260"/>
      <c r="G53" s="257"/>
      <c r="H53" s="311"/>
      <c r="I53" s="257"/>
    </row>
    <row r="54" spans="1:9" ht="20.100000000000001" customHeight="1" outlineLevel="1" thickTop="1" thickBot="1" x14ac:dyDescent="0.25">
      <c r="A54" s="257"/>
      <c r="B54" s="303" t="s">
        <v>122</v>
      </c>
      <c r="C54" s="263"/>
      <c r="D54" s="265"/>
      <c r="E54" s="265" t="s">
        <v>225</v>
      </c>
      <c r="F54" s="265" t="s">
        <v>125</v>
      </c>
      <c r="G54" s="265" t="s">
        <v>226</v>
      </c>
      <c r="H54" s="312"/>
      <c r="I54" s="257"/>
    </row>
    <row r="55" spans="1:9" ht="27" outlineLevel="1" thickTop="1" thickBot="1" x14ac:dyDescent="0.25">
      <c r="A55" s="257"/>
      <c r="B55" s="313" t="s">
        <v>357</v>
      </c>
      <c r="C55" s="314" t="s">
        <v>227</v>
      </c>
      <c r="D55" s="315"/>
      <c r="E55" s="316" t="s">
        <v>130</v>
      </c>
      <c r="F55" s="316">
        <v>7</v>
      </c>
      <c r="G55" s="317" t="s">
        <v>473</v>
      </c>
      <c r="H55" s="310"/>
      <c r="I55" s="257"/>
    </row>
    <row r="56" spans="1:9" ht="20.100000000000001" customHeight="1" outlineLevel="1" thickTop="1" thickBot="1" x14ac:dyDescent="0.25">
      <c r="A56" s="257"/>
      <c r="B56" s="318" t="s">
        <v>159</v>
      </c>
      <c r="C56" s="319"/>
      <c r="D56" s="320"/>
      <c r="E56" s="321"/>
      <c r="F56" s="322"/>
      <c r="G56" s="319"/>
      <c r="H56" s="323"/>
      <c r="I56" s="257"/>
    </row>
    <row r="57" spans="1:9" ht="20.100000000000001" customHeight="1" outlineLevel="1" thickTop="1" thickBot="1" x14ac:dyDescent="0.25">
      <c r="A57" s="257"/>
      <c r="B57" s="445" t="s">
        <v>231</v>
      </c>
      <c r="C57" s="446"/>
      <c r="D57" s="446"/>
      <c r="E57" s="446"/>
      <c r="F57" s="446"/>
      <c r="G57" s="446"/>
      <c r="H57" s="447"/>
      <c r="I57" s="257"/>
    </row>
    <row r="58" spans="1:9" ht="20.100000000000001" customHeight="1" outlineLevel="1" thickTop="1" thickBot="1" x14ac:dyDescent="0.25">
      <c r="A58" s="257"/>
      <c r="B58" s="324" t="s">
        <v>232</v>
      </c>
      <c r="C58" s="325" t="s">
        <v>130</v>
      </c>
      <c r="D58" s="326"/>
      <c r="E58" s="296"/>
      <c r="F58" s="327">
        <v>9</v>
      </c>
      <c r="G58" s="328" t="s">
        <v>474</v>
      </c>
      <c r="H58" s="310"/>
      <c r="I58" s="257"/>
    </row>
    <row r="59" spans="1:9" ht="13.5" thickTop="1" x14ac:dyDescent="0.2">
      <c r="A59" s="257"/>
      <c r="B59" s="298"/>
      <c r="E59" s="1"/>
      <c r="F59" s="1"/>
      <c r="H59" s="300"/>
      <c r="I59" s="257"/>
    </row>
    <row r="60" spans="1:9" x14ac:dyDescent="0.2">
      <c r="A60" s="257"/>
      <c r="B60" s="329" t="s">
        <v>233</v>
      </c>
      <c r="E60" s="1"/>
      <c r="F60" s="1"/>
      <c r="H60" s="310"/>
      <c r="I60" s="257"/>
    </row>
    <row r="61" spans="1:9" x14ac:dyDescent="0.2">
      <c r="A61" s="257"/>
      <c r="B61" s="330" t="s">
        <v>360</v>
      </c>
      <c r="E61" s="1"/>
      <c r="F61" s="1"/>
      <c r="H61" s="310"/>
      <c r="I61" s="257"/>
    </row>
    <row r="62" spans="1:9" x14ac:dyDescent="0.2">
      <c r="A62" s="257"/>
      <c r="B62" s="298"/>
      <c r="E62" s="1"/>
      <c r="F62" s="1"/>
      <c r="H62" s="310"/>
      <c r="I62" s="257"/>
    </row>
    <row r="63" spans="1:9" x14ac:dyDescent="0.2">
      <c r="A63" s="257"/>
      <c r="B63" s="258" t="s">
        <v>234</v>
      </c>
      <c r="C63" s="257"/>
      <c r="D63" s="257"/>
      <c r="E63" s="260"/>
      <c r="F63" s="260"/>
      <c r="G63" s="257"/>
      <c r="H63" s="261"/>
      <c r="I63" s="257"/>
    </row>
    <row r="64" spans="1:9" x14ac:dyDescent="0.2">
      <c r="A64" s="331"/>
      <c r="B64" s="330" t="s">
        <v>517</v>
      </c>
      <c r="E64" s="1"/>
      <c r="F64" s="1"/>
      <c r="H64" s="310"/>
      <c r="I64" s="257"/>
    </row>
    <row r="65" spans="1:19" x14ac:dyDescent="0.2">
      <c r="A65" s="331"/>
      <c r="B65" s="330" t="s">
        <v>475</v>
      </c>
      <c r="E65" s="1"/>
      <c r="F65" s="1"/>
      <c r="H65" s="310"/>
      <c r="I65" s="257"/>
    </row>
    <row r="66" spans="1:19" x14ac:dyDescent="0.2">
      <c r="A66" s="331"/>
      <c r="B66" s="330" t="s">
        <v>476</v>
      </c>
      <c r="E66" s="1"/>
      <c r="F66" s="1"/>
      <c r="H66" s="310"/>
      <c r="I66" s="257"/>
    </row>
    <row r="67" spans="1:19" x14ac:dyDescent="0.2">
      <c r="A67" s="331"/>
      <c r="B67" s="330" t="s">
        <v>377</v>
      </c>
      <c r="E67" s="1"/>
      <c r="F67" s="1"/>
      <c r="H67" s="310"/>
      <c r="I67" s="257"/>
    </row>
    <row r="68" spans="1:19" x14ac:dyDescent="0.2">
      <c r="A68" s="331"/>
      <c r="B68" s="332" t="s">
        <v>235</v>
      </c>
      <c r="E68" s="1"/>
      <c r="F68" s="1"/>
      <c r="H68" s="310"/>
      <c r="I68" s="257"/>
    </row>
    <row r="69" spans="1:19" ht="13.5" thickBot="1" x14ac:dyDescent="0.25">
      <c r="A69" s="257"/>
      <c r="B69" s="422"/>
      <c r="C69" s="423"/>
      <c r="D69" s="423"/>
      <c r="E69" s="423"/>
      <c r="F69" s="423"/>
      <c r="G69" s="423"/>
      <c r="H69" s="424"/>
      <c r="I69" s="257"/>
    </row>
    <row r="70" spans="1:19" ht="20.100000000000001" customHeight="1" thickTop="1" thickBot="1" x14ac:dyDescent="0.25">
      <c r="A70" s="257"/>
      <c r="B70" s="333" t="s">
        <v>236</v>
      </c>
      <c r="C70" s="334"/>
      <c r="D70" s="334"/>
      <c r="E70" s="335"/>
      <c r="F70" s="335"/>
      <c r="G70" s="334"/>
      <c r="H70" s="336"/>
      <c r="I70" s="257"/>
    </row>
    <row r="71" spans="1:19" ht="20.100000000000001" customHeight="1" thickTop="1" thickBot="1" x14ac:dyDescent="0.25">
      <c r="A71" s="257"/>
      <c r="B71" s="303" t="s">
        <v>122</v>
      </c>
      <c r="C71" s="263"/>
      <c r="D71" s="265" t="s">
        <v>237</v>
      </c>
      <c r="E71" s="265" t="s">
        <v>225</v>
      </c>
      <c r="F71" s="265" t="s">
        <v>125</v>
      </c>
      <c r="G71" s="265" t="s">
        <v>126</v>
      </c>
      <c r="H71" s="312" t="s">
        <v>127</v>
      </c>
      <c r="I71" s="257"/>
    </row>
    <row r="72" spans="1:19" ht="19.5" customHeight="1" thickTop="1" thickBot="1" x14ac:dyDescent="0.3">
      <c r="A72" s="337"/>
      <c r="B72" t="s">
        <v>238</v>
      </c>
      <c r="C72" s="182" t="s">
        <v>239</v>
      </c>
      <c r="D72" s="183" t="s">
        <v>237</v>
      </c>
      <c r="E72" s="183" t="s">
        <v>144</v>
      </c>
      <c r="F72" s="184">
        <v>3.75</v>
      </c>
      <c r="G72" s="182" t="s">
        <v>240</v>
      </c>
      <c r="H72" s="185"/>
      <c r="I72" s="257"/>
      <c r="K72" s="431" t="s">
        <v>477</v>
      </c>
      <c r="L72" s="432"/>
      <c r="M72" s="432"/>
      <c r="N72" s="433"/>
      <c r="O72" s="451"/>
      <c r="P72" s="431" t="s">
        <v>478</v>
      </c>
      <c r="Q72" s="432"/>
      <c r="R72" s="432"/>
      <c r="S72" s="433"/>
    </row>
    <row r="73" spans="1:19" ht="20.100000000000001" customHeight="1" thickBot="1" x14ac:dyDescent="0.3">
      <c r="A73" s="257"/>
      <c r="B73" s="338" t="s">
        <v>241</v>
      </c>
      <c r="C73" s="187" t="s">
        <v>242</v>
      </c>
      <c r="D73" s="339" t="s">
        <v>237</v>
      </c>
      <c r="E73" s="189" t="s">
        <v>134</v>
      </c>
      <c r="F73" s="340">
        <v>4</v>
      </c>
      <c r="G73" s="187" t="s">
        <v>479</v>
      </c>
      <c r="H73" s="341"/>
      <c r="I73" s="257"/>
      <c r="K73" s="342" t="s">
        <v>241</v>
      </c>
      <c r="L73" s="343" t="s">
        <v>407</v>
      </c>
      <c r="M73" s="342" t="s">
        <v>134</v>
      </c>
      <c r="N73" s="342" t="s">
        <v>480</v>
      </c>
      <c r="O73" s="452"/>
      <c r="P73" s="342" t="s">
        <v>238</v>
      </c>
      <c r="Q73" s="343" t="s">
        <v>409</v>
      </c>
      <c r="R73" s="342" t="s">
        <v>144</v>
      </c>
      <c r="S73" s="342" t="s">
        <v>408</v>
      </c>
    </row>
    <row r="74" spans="1:19" ht="20.100000000000001" customHeight="1" thickBot="1" x14ac:dyDescent="0.3">
      <c r="A74" s="257"/>
      <c r="B74" s="344" t="s">
        <v>388</v>
      </c>
      <c r="C74" s="273" t="s">
        <v>389</v>
      </c>
      <c r="D74" s="345"/>
      <c r="E74" s="340" t="s">
        <v>134</v>
      </c>
      <c r="F74" s="345">
        <v>3.25</v>
      </c>
      <c r="G74" s="273" t="s">
        <v>390</v>
      </c>
      <c r="H74" s="346"/>
      <c r="I74" s="257"/>
      <c r="K74" s="347" t="s">
        <v>388</v>
      </c>
      <c r="L74" s="348" t="s">
        <v>400</v>
      </c>
      <c r="M74" s="342" t="s">
        <v>134</v>
      </c>
      <c r="N74" s="349"/>
      <c r="O74" s="452"/>
      <c r="P74" s="342" t="s">
        <v>249</v>
      </c>
      <c r="Q74" s="343" t="s">
        <v>481</v>
      </c>
      <c r="R74" s="342" t="s">
        <v>144</v>
      </c>
      <c r="S74" s="349"/>
    </row>
    <row r="75" spans="1:19" ht="20.100000000000001" customHeight="1" thickBot="1" x14ac:dyDescent="0.3">
      <c r="A75" s="257"/>
      <c r="B75" s="344" t="s">
        <v>246</v>
      </c>
      <c r="C75" s="273" t="s">
        <v>247</v>
      </c>
      <c r="D75" s="345" t="s">
        <v>237</v>
      </c>
      <c r="E75" s="340" t="s">
        <v>134</v>
      </c>
      <c r="F75" s="345">
        <v>4.25</v>
      </c>
      <c r="G75" s="273" t="s">
        <v>248</v>
      </c>
      <c r="H75" s="346"/>
      <c r="I75" s="257"/>
      <c r="K75" s="342" t="s">
        <v>246</v>
      </c>
      <c r="L75" s="343" t="s">
        <v>247</v>
      </c>
      <c r="M75" s="342" t="s">
        <v>134</v>
      </c>
      <c r="N75" s="342" t="s">
        <v>480</v>
      </c>
      <c r="O75" s="452"/>
      <c r="P75" s="342" t="s">
        <v>256</v>
      </c>
      <c r="Q75" s="343" t="s">
        <v>401</v>
      </c>
      <c r="R75" s="342" t="s">
        <v>144</v>
      </c>
      <c r="S75" s="342" t="s">
        <v>408</v>
      </c>
    </row>
    <row r="76" spans="1:19" ht="20.100000000000001" customHeight="1" thickBot="1" x14ac:dyDescent="0.3">
      <c r="A76" s="257"/>
      <c r="B76" s="344" t="s">
        <v>249</v>
      </c>
      <c r="C76" s="273" t="s">
        <v>250</v>
      </c>
      <c r="D76" s="345"/>
      <c r="E76" s="340" t="s">
        <v>144</v>
      </c>
      <c r="F76" s="345">
        <v>3.5</v>
      </c>
      <c r="G76" s="273" t="s">
        <v>361</v>
      </c>
      <c r="H76" s="346"/>
      <c r="I76" s="257"/>
      <c r="K76" s="347" t="s">
        <v>482</v>
      </c>
      <c r="L76" s="348" t="s">
        <v>483</v>
      </c>
      <c r="M76" s="342" t="s">
        <v>134</v>
      </c>
      <c r="N76" s="349"/>
      <c r="O76" s="452"/>
      <c r="P76" s="347" t="s">
        <v>485</v>
      </c>
      <c r="Q76" s="348" t="s">
        <v>262</v>
      </c>
      <c r="R76" s="342" t="s">
        <v>144</v>
      </c>
      <c r="S76" s="342" t="s">
        <v>276</v>
      </c>
    </row>
    <row r="77" spans="1:19" ht="20.100000000000001" customHeight="1" thickBot="1" x14ac:dyDescent="0.3">
      <c r="A77" s="257"/>
      <c r="B77" s="344" t="s">
        <v>251</v>
      </c>
      <c r="C77" s="273" t="s">
        <v>252</v>
      </c>
      <c r="D77" s="351" t="s">
        <v>253</v>
      </c>
      <c r="E77" s="351" t="s">
        <v>253</v>
      </c>
      <c r="F77" s="345">
        <v>3</v>
      </c>
      <c r="G77" s="273" t="s">
        <v>484</v>
      </c>
      <c r="H77" s="346"/>
      <c r="I77" s="257"/>
      <c r="K77" s="342" t="s">
        <v>254</v>
      </c>
      <c r="L77" s="343" t="s">
        <v>255</v>
      </c>
      <c r="M77" s="342" t="s">
        <v>134</v>
      </c>
      <c r="N77" s="342" t="s">
        <v>480</v>
      </c>
      <c r="O77" s="452"/>
      <c r="P77" s="342" t="s">
        <v>280</v>
      </c>
      <c r="Q77" s="343" t="s">
        <v>281</v>
      </c>
      <c r="R77" s="342" t="s">
        <v>144</v>
      </c>
      <c r="S77" s="342" t="s">
        <v>408</v>
      </c>
    </row>
    <row r="78" spans="1:19" ht="20.100000000000001" customHeight="1" thickBot="1" x14ac:dyDescent="0.3">
      <c r="A78" s="257"/>
      <c r="B78" s="344" t="s">
        <v>254</v>
      </c>
      <c r="C78" s="273" t="s">
        <v>255</v>
      </c>
      <c r="D78" s="345" t="s">
        <v>237</v>
      </c>
      <c r="E78" s="340" t="s">
        <v>134</v>
      </c>
      <c r="F78" s="345">
        <v>3</v>
      </c>
      <c r="G78" s="273" t="s">
        <v>362</v>
      </c>
      <c r="H78" s="346"/>
      <c r="I78" s="257"/>
      <c r="K78" s="342" t="s">
        <v>265</v>
      </c>
      <c r="L78" s="343" t="s">
        <v>266</v>
      </c>
      <c r="M78" s="342" t="s">
        <v>134</v>
      </c>
      <c r="N78" s="342" t="s">
        <v>480</v>
      </c>
      <c r="O78" s="452"/>
      <c r="P78" s="347" t="s">
        <v>282</v>
      </c>
      <c r="Q78" s="348" t="s">
        <v>486</v>
      </c>
      <c r="R78" s="342" t="s">
        <v>144</v>
      </c>
      <c r="S78" s="342" t="s">
        <v>408</v>
      </c>
    </row>
    <row r="79" spans="1:19" ht="20.100000000000001" customHeight="1" thickBot="1" x14ac:dyDescent="0.3">
      <c r="A79" s="257"/>
      <c r="B79" s="344" t="s">
        <v>256</v>
      </c>
      <c r="C79" s="273" t="s">
        <v>257</v>
      </c>
      <c r="D79" s="345" t="s">
        <v>237</v>
      </c>
      <c r="E79" s="340" t="s">
        <v>134</v>
      </c>
      <c r="F79" s="345">
        <v>4</v>
      </c>
      <c r="G79" s="273" t="s">
        <v>363</v>
      </c>
      <c r="H79" s="346"/>
      <c r="I79" s="257"/>
      <c r="K79" s="342" t="s">
        <v>267</v>
      </c>
      <c r="L79" s="343" t="s">
        <v>402</v>
      </c>
      <c r="M79" s="342" t="s">
        <v>134</v>
      </c>
      <c r="N79" s="342" t="s">
        <v>480</v>
      </c>
      <c r="O79" s="452"/>
      <c r="P79" s="347" t="s">
        <v>285</v>
      </c>
      <c r="Q79" s="348" t="s">
        <v>489</v>
      </c>
      <c r="R79" s="342" t="s">
        <v>144</v>
      </c>
      <c r="S79" s="342" t="s">
        <v>408</v>
      </c>
    </row>
    <row r="80" spans="1:19" ht="20.100000000000001" customHeight="1" thickBot="1" x14ac:dyDescent="0.3">
      <c r="A80" s="257"/>
      <c r="B80" s="344" t="s">
        <v>261</v>
      </c>
      <c r="C80" s="273" t="s">
        <v>262</v>
      </c>
      <c r="D80" s="345" t="s">
        <v>237</v>
      </c>
      <c r="E80" s="340" t="s">
        <v>144</v>
      </c>
      <c r="F80" s="345">
        <v>3.5</v>
      </c>
      <c r="G80" s="273" t="s">
        <v>263</v>
      </c>
      <c r="H80" s="350" t="s">
        <v>264</v>
      </c>
      <c r="I80" s="257"/>
      <c r="K80" s="342" t="s">
        <v>487</v>
      </c>
      <c r="L80" s="343" t="s">
        <v>488</v>
      </c>
      <c r="M80" s="342" t="s">
        <v>134</v>
      </c>
      <c r="N80" s="342" t="s">
        <v>480</v>
      </c>
      <c r="O80" s="452"/>
      <c r="P80" s="347" t="s">
        <v>394</v>
      </c>
      <c r="Q80" s="348" t="s">
        <v>332</v>
      </c>
      <c r="R80" s="342" t="s">
        <v>144</v>
      </c>
      <c r="S80" s="342" t="s">
        <v>412</v>
      </c>
    </row>
    <row r="81" spans="1:19" ht="20.100000000000001" customHeight="1" thickBot="1" x14ac:dyDescent="0.3">
      <c r="A81" s="257"/>
      <c r="B81" s="344" t="s">
        <v>265</v>
      </c>
      <c r="C81" s="273" t="s">
        <v>266</v>
      </c>
      <c r="D81" s="345" t="s">
        <v>237</v>
      </c>
      <c r="E81" s="340" t="s">
        <v>134</v>
      </c>
      <c r="F81" s="345">
        <v>3.25</v>
      </c>
      <c r="G81" s="273" t="s">
        <v>170</v>
      </c>
      <c r="H81" s="350"/>
      <c r="I81" s="257"/>
      <c r="K81" s="347" t="s">
        <v>490</v>
      </c>
      <c r="L81" s="348" t="s">
        <v>491</v>
      </c>
      <c r="M81" s="342" t="s">
        <v>134</v>
      </c>
      <c r="N81" s="349"/>
      <c r="O81" s="452"/>
      <c r="P81" s="342" t="s">
        <v>396</v>
      </c>
      <c r="Q81" s="343" t="s">
        <v>518</v>
      </c>
      <c r="R81" s="342" t="s">
        <v>144</v>
      </c>
      <c r="S81" s="342" t="s">
        <v>408</v>
      </c>
    </row>
    <row r="82" spans="1:19" ht="20.100000000000001" customHeight="1" thickBot="1" x14ac:dyDescent="0.3">
      <c r="A82" s="257"/>
      <c r="B82" s="344" t="s">
        <v>267</v>
      </c>
      <c r="C82" s="273" t="s">
        <v>268</v>
      </c>
      <c r="D82" s="345" t="s">
        <v>237</v>
      </c>
      <c r="E82" s="340" t="s">
        <v>134</v>
      </c>
      <c r="F82" s="345">
        <v>4.25</v>
      </c>
      <c r="G82" s="273" t="s">
        <v>238</v>
      </c>
      <c r="H82" s="350"/>
      <c r="I82" s="257"/>
      <c r="K82" s="347" t="s">
        <v>288</v>
      </c>
      <c r="L82" s="348" t="s">
        <v>404</v>
      </c>
      <c r="M82" s="342" t="s">
        <v>134</v>
      </c>
      <c r="N82" s="342" t="s">
        <v>492</v>
      </c>
      <c r="O82" s="452"/>
      <c r="P82" s="342"/>
      <c r="Q82" s="343"/>
      <c r="R82" s="342"/>
      <c r="S82" s="342"/>
    </row>
    <row r="83" spans="1:19" ht="20.100000000000001" customHeight="1" thickBot="1" x14ac:dyDescent="0.3">
      <c r="A83" s="257"/>
      <c r="B83" s="344" t="s">
        <v>274</v>
      </c>
      <c r="C83" s="273" t="s">
        <v>275</v>
      </c>
      <c r="D83" s="351" t="s">
        <v>253</v>
      </c>
      <c r="E83" s="351" t="s">
        <v>253</v>
      </c>
      <c r="F83" s="345">
        <v>3.25</v>
      </c>
      <c r="G83" s="273" t="s">
        <v>277</v>
      </c>
      <c r="H83" s="350"/>
      <c r="I83" s="257"/>
      <c r="K83" s="347" t="s">
        <v>391</v>
      </c>
      <c r="L83" s="348" t="s">
        <v>392</v>
      </c>
      <c r="M83" s="342" t="s">
        <v>134</v>
      </c>
      <c r="N83" s="342" t="s">
        <v>480</v>
      </c>
      <c r="O83" s="452"/>
      <c r="P83" s="364"/>
      <c r="Q83" s="364"/>
      <c r="R83" s="364"/>
      <c r="S83" s="365"/>
    </row>
    <row r="84" spans="1:19" ht="20.100000000000001" customHeight="1" thickBot="1" x14ac:dyDescent="0.3">
      <c r="A84" s="257"/>
      <c r="B84" s="344" t="s">
        <v>278</v>
      </c>
      <c r="C84" s="273" t="s">
        <v>279</v>
      </c>
      <c r="D84" s="351" t="s">
        <v>253</v>
      </c>
      <c r="E84" s="351" t="s">
        <v>253</v>
      </c>
      <c r="F84" s="345">
        <v>3.5</v>
      </c>
      <c r="G84" s="273" t="s">
        <v>260</v>
      </c>
      <c r="H84" s="350"/>
      <c r="I84" s="257"/>
      <c r="K84" s="347" t="s">
        <v>301</v>
      </c>
      <c r="L84" s="348" t="s">
        <v>302</v>
      </c>
      <c r="M84" s="342" t="s">
        <v>134</v>
      </c>
      <c r="N84" s="342" t="s">
        <v>480</v>
      </c>
      <c r="O84" s="453"/>
      <c r="P84" s="347" t="s">
        <v>493</v>
      </c>
      <c r="Q84" s="343" t="s">
        <v>494</v>
      </c>
      <c r="R84" s="342"/>
      <c r="S84" s="349"/>
    </row>
    <row r="85" spans="1:19" ht="20.100000000000001" customHeight="1" x14ac:dyDescent="0.25">
      <c r="A85" s="257"/>
      <c r="B85" s="344" t="s">
        <v>280</v>
      </c>
      <c r="C85" s="273" t="s">
        <v>281</v>
      </c>
      <c r="D85" s="345" t="s">
        <v>237</v>
      </c>
      <c r="E85" s="340" t="s">
        <v>144</v>
      </c>
      <c r="F85" s="345">
        <v>3</v>
      </c>
      <c r="G85" s="273" t="s">
        <v>364</v>
      </c>
      <c r="H85" s="350"/>
      <c r="I85" s="257"/>
    </row>
    <row r="86" spans="1:19" ht="20.100000000000001" customHeight="1" x14ac:dyDescent="0.25">
      <c r="A86" s="257"/>
      <c r="B86" s="344" t="s">
        <v>282</v>
      </c>
      <c r="C86" s="273" t="s">
        <v>283</v>
      </c>
      <c r="D86" s="345" t="s">
        <v>237</v>
      </c>
      <c r="E86" s="340" t="s">
        <v>144</v>
      </c>
      <c r="F86" s="345">
        <v>3.5</v>
      </c>
      <c r="G86" s="273" t="s">
        <v>284</v>
      </c>
      <c r="H86" s="350"/>
      <c r="I86" s="257"/>
    </row>
    <row r="87" spans="1:19" ht="20.100000000000001" customHeight="1" thickBot="1" x14ac:dyDescent="0.3">
      <c r="A87" s="257"/>
      <c r="B87" s="344" t="s">
        <v>490</v>
      </c>
      <c r="C87" s="273" t="s">
        <v>495</v>
      </c>
      <c r="D87" s="345"/>
      <c r="E87" s="340" t="s">
        <v>134</v>
      </c>
      <c r="F87" s="345">
        <v>3.5</v>
      </c>
      <c r="G87" s="273" t="s">
        <v>182</v>
      </c>
      <c r="H87" s="350"/>
      <c r="I87" s="257"/>
      <c r="L87" s="448" t="s">
        <v>496</v>
      </c>
      <c r="M87" s="448"/>
      <c r="N87" s="448"/>
      <c r="O87" s="448"/>
      <c r="P87" s="448"/>
      <c r="Q87" s="448"/>
    </row>
    <row r="88" spans="1:19" ht="20.100000000000001" customHeight="1" thickBot="1" x14ac:dyDescent="0.3">
      <c r="A88" s="257"/>
      <c r="B88" s="344" t="s">
        <v>285</v>
      </c>
      <c r="C88" s="273" t="s">
        <v>286</v>
      </c>
      <c r="D88" s="345" t="s">
        <v>237</v>
      </c>
      <c r="E88" s="340" t="s">
        <v>144</v>
      </c>
      <c r="F88" s="345">
        <v>3.5</v>
      </c>
      <c r="G88" s="273" t="s">
        <v>287</v>
      </c>
      <c r="H88" s="350"/>
      <c r="I88" s="257"/>
      <c r="K88" s="342" t="s">
        <v>304</v>
      </c>
      <c r="L88" s="343" t="s">
        <v>497</v>
      </c>
      <c r="M88" s="342" t="s">
        <v>134</v>
      </c>
      <c r="N88" s="352"/>
      <c r="O88" s="352"/>
      <c r="P88" s="342" t="s">
        <v>413</v>
      </c>
      <c r="Q88" s="343" t="s">
        <v>497</v>
      </c>
      <c r="R88" s="342" t="s">
        <v>144</v>
      </c>
    </row>
    <row r="89" spans="1:19" ht="20.100000000000001" customHeight="1" thickBot="1" x14ac:dyDescent="0.3">
      <c r="A89" s="257"/>
      <c r="B89" s="344" t="s">
        <v>288</v>
      </c>
      <c r="C89" s="273" t="s">
        <v>289</v>
      </c>
      <c r="D89" s="345" t="s">
        <v>237</v>
      </c>
      <c r="E89" s="340" t="s">
        <v>134</v>
      </c>
      <c r="F89" s="345">
        <v>3</v>
      </c>
      <c r="G89" s="273" t="s">
        <v>290</v>
      </c>
      <c r="H89" s="350"/>
      <c r="I89" s="257"/>
      <c r="K89" s="342" t="s">
        <v>307</v>
      </c>
      <c r="L89" s="343" t="s">
        <v>498</v>
      </c>
      <c r="M89" s="342" t="s">
        <v>134</v>
      </c>
      <c r="N89" s="352"/>
      <c r="O89" s="352"/>
      <c r="P89" s="342" t="s">
        <v>414</v>
      </c>
      <c r="Q89" s="343" t="s">
        <v>499</v>
      </c>
      <c r="R89" s="342" t="s">
        <v>144</v>
      </c>
    </row>
    <row r="90" spans="1:19" ht="20.100000000000001" customHeight="1" thickBot="1" x14ac:dyDescent="0.3">
      <c r="A90" s="257"/>
      <c r="B90" s="344" t="s">
        <v>391</v>
      </c>
      <c r="C90" s="273" t="s">
        <v>392</v>
      </c>
      <c r="D90" s="345" t="s">
        <v>237</v>
      </c>
      <c r="E90" s="340" t="s">
        <v>134</v>
      </c>
      <c r="F90" s="345">
        <v>3.5</v>
      </c>
      <c r="G90" s="273" t="s">
        <v>443</v>
      </c>
      <c r="H90" s="350" t="s">
        <v>393</v>
      </c>
      <c r="I90" s="257"/>
      <c r="K90" s="342" t="s">
        <v>315</v>
      </c>
      <c r="L90" s="343" t="s">
        <v>316</v>
      </c>
      <c r="M90" s="342" t="s">
        <v>134</v>
      </c>
      <c r="N90" s="352"/>
      <c r="O90" s="352"/>
      <c r="P90" s="342" t="s">
        <v>417</v>
      </c>
      <c r="Q90" s="343" t="s">
        <v>311</v>
      </c>
      <c r="R90" s="342" t="s">
        <v>144</v>
      </c>
    </row>
    <row r="91" spans="1:19" ht="20.100000000000001" customHeight="1" thickBot="1" x14ac:dyDescent="0.3">
      <c r="A91" s="257"/>
      <c r="B91" s="344" t="s">
        <v>500</v>
      </c>
      <c r="C91" s="273" t="s">
        <v>501</v>
      </c>
      <c r="D91" s="351" t="s">
        <v>253</v>
      </c>
      <c r="E91" s="351" t="s">
        <v>253</v>
      </c>
      <c r="F91" s="345">
        <v>3.5</v>
      </c>
      <c r="G91" s="273" t="s">
        <v>182</v>
      </c>
      <c r="H91" s="350"/>
      <c r="I91" s="257"/>
      <c r="K91" s="342" t="s">
        <v>419</v>
      </c>
      <c r="L91" s="343" t="s">
        <v>502</v>
      </c>
      <c r="M91" s="342" t="s">
        <v>134</v>
      </c>
      <c r="N91" s="352"/>
      <c r="O91" s="352"/>
      <c r="P91" s="342" t="s">
        <v>421</v>
      </c>
      <c r="Q91" s="343" t="s">
        <v>503</v>
      </c>
      <c r="R91" s="342" t="s">
        <v>144</v>
      </c>
    </row>
    <row r="92" spans="1:19" ht="20.100000000000001" customHeight="1" thickBot="1" x14ac:dyDescent="0.3">
      <c r="A92" s="257"/>
      <c r="B92" s="344" t="s">
        <v>394</v>
      </c>
      <c r="C92" s="273" t="s">
        <v>332</v>
      </c>
      <c r="D92" s="345" t="s">
        <v>237</v>
      </c>
      <c r="E92" s="340" t="s">
        <v>134</v>
      </c>
      <c r="F92" s="345">
        <v>3</v>
      </c>
      <c r="G92" s="273" t="s">
        <v>395</v>
      </c>
      <c r="H92" s="350" t="s">
        <v>331</v>
      </c>
      <c r="I92" s="257"/>
      <c r="K92" s="342" t="s">
        <v>323</v>
      </c>
      <c r="L92" s="343" t="s">
        <v>504</v>
      </c>
      <c r="M92" s="342" t="s">
        <v>134</v>
      </c>
      <c r="N92" s="352"/>
      <c r="O92" s="352"/>
      <c r="P92" s="342" t="s">
        <v>423</v>
      </c>
      <c r="Q92" s="343" t="s">
        <v>505</v>
      </c>
      <c r="R92" s="342" t="s">
        <v>144</v>
      </c>
    </row>
    <row r="93" spans="1:19" ht="20.100000000000001" customHeight="1" thickBot="1" x14ac:dyDescent="0.3">
      <c r="A93" s="257"/>
      <c r="B93" s="344" t="s">
        <v>294</v>
      </c>
      <c r="C93" s="273" t="s">
        <v>295</v>
      </c>
      <c r="D93" s="345" t="s">
        <v>296</v>
      </c>
      <c r="E93" s="340" t="s">
        <v>297</v>
      </c>
      <c r="F93" s="345">
        <v>3.5</v>
      </c>
      <c r="G93" s="273" t="s">
        <v>365</v>
      </c>
      <c r="H93" s="346"/>
      <c r="I93" s="257"/>
      <c r="K93" s="342" t="s">
        <v>506</v>
      </c>
      <c r="L93" s="343" t="s">
        <v>507</v>
      </c>
      <c r="M93" s="342" t="s">
        <v>134</v>
      </c>
      <c r="N93" s="352"/>
      <c r="O93" s="352"/>
      <c r="P93" s="342" t="s">
        <v>427</v>
      </c>
      <c r="Q93" s="343" t="s">
        <v>508</v>
      </c>
      <c r="R93" s="342" t="s">
        <v>144</v>
      </c>
    </row>
    <row r="94" spans="1:19" ht="20.100000000000001" customHeight="1" thickBot="1" x14ac:dyDescent="0.3">
      <c r="A94" s="257"/>
      <c r="B94" s="344" t="s">
        <v>298</v>
      </c>
      <c r="C94" s="273" t="s">
        <v>299</v>
      </c>
      <c r="D94" s="345"/>
      <c r="E94" s="340" t="s">
        <v>144</v>
      </c>
      <c r="F94" s="345">
        <v>3</v>
      </c>
      <c r="G94" s="273" t="s">
        <v>300</v>
      </c>
      <c r="H94" s="346"/>
      <c r="I94" s="257"/>
      <c r="K94" s="342" t="s">
        <v>293</v>
      </c>
      <c r="L94" s="343" t="s">
        <v>509</v>
      </c>
      <c r="M94" s="342" t="s">
        <v>134</v>
      </c>
      <c r="N94" s="352"/>
      <c r="O94" s="352"/>
      <c r="P94" s="342" t="s">
        <v>430</v>
      </c>
      <c r="Q94" s="343" t="s">
        <v>510</v>
      </c>
      <c r="R94" s="342" t="s">
        <v>144</v>
      </c>
    </row>
    <row r="95" spans="1:19" ht="20.100000000000001" customHeight="1" thickBot="1" x14ac:dyDescent="0.3">
      <c r="A95" s="257"/>
      <c r="B95" s="199" t="s">
        <v>301</v>
      </c>
      <c r="C95" s="200" t="s">
        <v>302</v>
      </c>
      <c r="D95" s="345" t="s">
        <v>237</v>
      </c>
      <c r="E95" s="201" t="s">
        <v>144</v>
      </c>
      <c r="F95" s="353">
        <v>3</v>
      </c>
      <c r="G95" s="200" t="s">
        <v>209</v>
      </c>
      <c r="H95" s="203"/>
      <c r="I95" s="257"/>
      <c r="K95" s="352"/>
      <c r="L95" s="352"/>
      <c r="M95" s="352"/>
      <c r="N95" s="352"/>
      <c r="O95" s="352"/>
      <c r="P95" s="342" t="s">
        <v>432</v>
      </c>
      <c r="Q95" s="343" t="s">
        <v>511</v>
      </c>
      <c r="R95" s="342" t="s">
        <v>144</v>
      </c>
    </row>
    <row r="96" spans="1:19" ht="20.100000000000001" customHeight="1" thickTop="1" thickBot="1" x14ac:dyDescent="0.3">
      <c r="A96" s="257"/>
      <c r="B96" s="449"/>
      <c r="C96" s="417"/>
      <c r="D96" s="417"/>
      <c r="E96" s="417"/>
      <c r="F96" s="417"/>
      <c r="G96" s="417"/>
      <c r="H96" s="450"/>
      <c r="I96" s="257"/>
      <c r="K96" s="352"/>
      <c r="L96" s="352"/>
      <c r="M96" s="352"/>
      <c r="N96" s="352"/>
      <c r="O96" s="352"/>
      <c r="P96" s="342" t="s">
        <v>434</v>
      </c>
      <c r="Q96" s="343" t="s">
        <v>512</v>
      </c>
      <c r="R96" s="342" t="s">
        <v>144</v>
      </c>
    </row>
    <row r="97" spans="1:18" ht="20.100000000000001" customHeight="1" thickTop="1" thickBot="1" x14ac:dyDescent="0.35">
      <c r="A97" s="257"/>
      <c r="B97" s="354" t="s">
        <v>303</v>
      </c>
      <c r="C97" s="334"/>
      <c r="D97" s="355"/>
      <c r="E97" s="355"/>
      <c r="F97" s="355"/>
      <c r="G97" s="334"/>
      <c r="H97" s="336"/>
      <c r="I97" s="257"/>
      <c r="K97" s="352"/>
      <c r="L97" s="352"/>
      <c r="M97" s="352"/>
      <c r="N97" s="352"/>
      <c r="O97" s="352"/>
      <c r="P97" s="352"/>
      <c r="Q97" s="352"/>
      <c r="R97" s="352"/>
    </row>
    <row r="98" spans="1:18" ht="20.100000000000001" customHeight="1" thickTop="1" thickBot="1" x14ac:dyDescent="0.3">
      <c r="A98" s="257"/>
      <c r="B98" s="356" t="s">
        <v>122</v>
      </c>
      <c r="C98" s="263"/>
      <c r="D98" s="357" t="s">
        <v>237</v>
      </c>
      <c r="E98" s="357" t="s">
        <v>225</v>
      </c>
      <c r="F98" s="357" t="s">
        <v>125</v>
      </c>
      <c r="G98" s="357" t="s">
        <v>126</v>
      </c>
      <c r="H98" s="358" t="s">
        <v>127</v>
      </c>
      <c r="I98" s="257"/>
      <c r="K98" s="359" t="s">
        <v>513</v>
      </c>
    </row>
    <row r="99" spans="1:18" ht="20.100000000000001" customHeight="1" thickTop="1" x14ac:dyDescent="0.25">
      <c r="A99" s="257"/>
      <c r="B99" s="187" t="s">
        <v>345</v>
      </c>
      <c r="C99" s="187" t="s">
        <v>346</v>
      </c>
      <c r="D99" s="189"/>
      <c r="E99" s="189" t="s">
        <v>144</v>
      </c>
      <c r="F99" s="189">
        <v>3.5</v>
      </c>
      <c r="G99" s="187" t="s">
        <v>347</v>
      </c>
      <c r="H99" s="360"/>
      <c r="I99" s="257"/>
      <c r="K99" s="361" t="s">
        <v>514</v>
      </c>
    </row>
    <row r="100" spans="1:18" ht="20.100000000000001" customHeight="1" x14ac:dyDescent="0.25">
      <c r="A100" s="257"/>
      <c r="B100" s="273" t="s">
        <v>348</v>
      </c>
      <c r="C100" s="290" t="s">
        <v>349</v>
      </c>
      <c r="D100" s="351"/>
      <c r="E100" s="351" t="s">
        <v>253</v>
      </c>
      <c r="F100" s="340">
        <v>3.5</v>
      </c>
      <c r="G100" s="273" t="s">
        <v>350</v>
      </c>
      <c r="H100" s="350" t="s">
        <v>351</v>
      </c>
      <c r="I100" s="257"/>
    </row>
    <row r="101" spans="1:18" ht="20.100000000000001" customHeight="1" thickBot="1" x14ac:dyDescent="0.3">
      <c r="A101" s="257"/>
      <c r="B101" s="200" t="s">
        <v>351</v>
      </c>
      <c r="C101" s="200" t="s">
        <v>352</v>
      </c>
      <c r="D101" s="201" t="s">
        <v>296</v>
      </c>
      <c r="E101" s="201" t="s">
        <v>144</v>
      </c>
      <c r="F101" s="201">
        <v>4.5</v>
      </c>
      <c r="G101" s="200" t="s">
        <v>353</v>
      </c>
      <c r="H101" s="362" t="s">
        <v>369</v>
      </c>
      <c r="I101" s="257"/>
    </row>
    <row r="102" spans="1:18" ht="20.100000000000001" customHeight="1" thickTop="1" x14ac:dyDescent="0.25">
      <c r="A102" s="257"/>
      <c r="B102" s="338" t="s">
        <v>304</v>
      </c>
      <c r="C102" s="273" t="s">
        <v>305</v>
      </c>
      <c r="D102" s="340"/>
      <c r="E102" s="340" t="s">
        <v>306</v>
      </c>
      <c r="F102" s="340">
        <v>3</v>
      </c>
      <c r="G102" s="277" t="s">
        <v>173</v>
      </c>
      <c r="H102" s="350"/>
      <c r="I102" s="257"/>
    </row>
    <row r="103" spans="1:18" ht="20.100000000000001" customHeight="1" x14ac:dyDescent="0.25">
      <c r="A103" s="257"/>
      <c r="B103" s="338" t="s">
        <v>307</v>
      </c>
      <c r="C103" s="273" t="s">
        <v>308</v>
      </c>
      <c r="D103" s="340"/>
      <c r="E103" s="340" t="s">
        <v>134</v>
      </c>
      <c r="F103" s="340">
        <v>3</v>
      </c>
      <c r="G103" s="277" t="s">
        <v>309</v>
      </c>
      <c r="H103" s="350"/>
      <c r="I103" s="257"/>
    </row>
    <row r="104" spans="1:18" ht="15.75" x14ac:dyDescent="0.25">
      <c r="A104" s="257"/>
      <c r="B104" s="338" t="s">
        <v>310</v>
      </c>
      <c r="C104" s="273" t="s">
        <v>311</v>
      </c>
      <c r="D104" s="340"/>
      <c r="E104" s="340" t="s">
        <v>144</v>
      </c>
      <c r="F104" s="340">
        <v>4</v>
      </c>
      <c r="G104" s="277" t="s">
        <v>515</v>
      </c>
      <c r="H104" s="350"/>
      <c r="I104" s="257"/>
    </row>
    <row r="105" spans="1:18" ht="20.100000000000001" customHeight="1" x14ac:dyDescent="0.25">
      <c r="A105" s="257"/>
      <c r="B105" s="338" t="s">
        <v>312</v>
      </c>
      <c r="C105" s="273" t="s">
        <v>313</v>
      </c>
      <c r="D105" s="340"/>
      <c r="E105" s="340" t="s">
        <v>144</v>
      </c>
      <c r="F105" s="340">
        <v>3</v>
      </c>
      <c r="G105" s="277" t="s">
        <v>314</v>
      </c>
      <c r="H105" s="350"/>
      <c r="I105" s="257"/>
    </row>
    <row r="106" spans="1:18" ht="20.100000000000001" customHeight="1" x14ac:dyDescent="0.25">
      <c r="A106" s="257"/>
      <c r="B106" s="338" t="s">
        <v>315</v>
      </c>
      <c r="C106" s="273" t="s">
        <v>316</v>
      </c>
      <c r="D106" s="340"/>
      <c r="E106" s="340" t="s">
        <v>134</v>
      </c>
      <c r="F106" s="340">
        <v>3</v>
      </c>
      <c r="G106" s="277" t="s">
        <v>317</v>
      </c>
      <c r="H106" s="350"/>
      <c r="I106" s="257"/>
    </row>
    <row r="107" spans="1:18" ht="20.100000000000001" customHeight="1" x14ac:dyDescent="0.25">
      <c r="A107" s="257"/>
      <c r="B107" s="338" t="s">
        <v>318</v>
      </c>
      <c r="C107" s="273" t="s">
        <v>319</v>
      </c>
      <c r="D107" s="340"/>
      <c r="E107" s="340" t="s">
        <v>144</v>
      </c>
      <c r="F107" s="340">
        <v>3</v>
      </c>
      <c r="G107" s="277" t="s">
        <v>320</v>
      </c>
      <c r="H107" s="350"/>
      <c r="I107" s="257"/>
    </row>
    <row r="108" spans="1:18" ht="20.100000000000001" customHeight="1" x14ac:dyDescent="0.25">
      <c r="A108" s="257"/>
      <c r="B108" s="338" t="s">
        <v>321</v>
      </c>
      <c r="C108" s="273" t="s">
        <v>322</v>
      </c>
      <c r="D108" s="340"/>
      <c r="E108" s="340" t="s">
        <v>144</v>
      </c>
      <c r="F108" s="340">
        <v>3</v>
      </c>
      <c r="G108" s="277" t="s">
        <v>196</v>
      </c>
      <c r="H108" s="350"/>
      <c r="I108" s="257"/>
    </row>
    <row r="109" spans="1:18" ht="20.100000000000001" customHeight="1" x14ac:dyDescent="0.25">
      <c r="A109" s="257"/>
      <c r="B109" s="338" t="s">
        <v>323</v>
      </c>
      <c r="C109" s="273" t="s">
        <v>324</v>
      </c>
      <c r="D109" s="340"/>
      <c r="E109" s="340" t="s">
        <v>134</v>
      </c>
      <c r="F109" s="340">
        <v>3</v>
      </c>
      <c r="G109" s="277" t="s">
        <v>325</v>
      </c>
      <c r="H109" s="350"/>
      <c r="I109" s="257"/>
    </row>
    <row r="110" spans="1:18" ht="20.100000000000001" customHeight="1" x14ac:dyDescent="0.25">
      <c r="A110" s="257"/>
      <c r="B110" s="338" t="s">
        <v>333</v>
      </c>
      <c r="C110" s="273" t="s">
        <v>334</v>
      </c>
      <c r="D110" s="340"/>
      <c r="E110" s="340" t="s">
        <v>134</v>
      </c>
      <c r="F110" s="340">
        <v>3</v>
      </c>
      <c r="G110" s="277" t="s">
        <v>335</v>
      </c>
      <c r="H110" s="350" t="s">
        <v>261</v>
      </c>
      <c r="I110" s="257"/>
    </row>
    <row r="111" spans="1:18" ht="20.100000000000001" customHeight="1" x14ac:dyDescent="0.25">
      <c r="A111" s="257"/>
      <c r="B111" s="338" t="s">
        <v>336</v>
      </c>
      <c r="C111" s="273" t="s">
        <v>337</v>
      </c>
      <c r="D111" s="340"/>
      <c r="E111" s="340" t="s">
        <v>144</v>
      </c>
      <c r="F111" s="340">
        <v>3</v>
      </c>
      <c r="G111" s="277" t="s">
        <v>180</v>
      </c>
      <c r="H111" s="350"/>
      <c r="I111" s="257"/>
    </row>
    <row r="112" spans="1:18" ht="20.100000000000001" customHeight="1" x14ac:dyDescent="0.25">
      <c r="A112" s="257"/>
      <c r="B112" s="338" t="s">
        <v>293</v>
      </c>
      <c r="C112" s="273" t="s">
        <v>338</v>
      </c>
      <c r="D112" s="340"/>
      <c r="E112" s="340" t="s">
        <v>144</v>
      </c>
      <c r="F112" s="340">
        <v>3</v>
      </c>
      <c r="G112" s="277" t="s">
        <v>516</v>
      </c>
      <c r="H112" s="350" t="s">
        <v>291</v>
      </c>
      <c r="I112" s="257"/>
    </row>
    <row r="113" spans="1:9" ht="20.100000000000001" customHeight="1" x14ac:dyDescent="0.25">
      <c r="A113" s="257"/>
      <c r="B113" s="338" t="s">
        <v>339</v>
      </c>
      <c r="C113" s="273" t="s">
        <v>340</v>
      </c>
      <c r="D113" s="340"/>
      <c r="E113" s="340" t="s">
        <v>144</v>
      </c>
      <c r="F113" s="340">
        <v>4</v>
      </c>
      <c r="G113" s="277" t="s">
        <v>341</v>
      </c>
      <c r="H113" s="350"/>
      <c r="I113" s="257"/>
    </row>
    <row r="114" spans="1:9" ht="20.100000000000001" customHeight="1" thickBot="1" x14ac:dyDescent="0.3">
      <c r="A114" s="257"/>
      <c r="B114" s="199" t="s">
        <v>342</v>
      </c>
      <c r="C114" s="200" t="s">
        <v>343</v>
      </c>
      <c r="D114" s="201"/>
      <c r="E114" s="201" t="s">
        <v>144</v>
      </c>
      <c r="F114" s="201">
        <v>3.25</v>
      </c>
      <c r="G114" s="363" t="s">
        <v>344</v>
      </c>
      <c r="H114" s="362"/>
      <c r="I114" s="257"/>
    </row>
    <row r="115" spans="1:9" ht="13.5" thickTop="1" x14ac:dyDescent="0.2"/>
    <row r="116" spans="1:9" ht="27" thickBot="1" x14ac:dyDescent="0.3">
      <c r="B116" s="366" t="s">
        <v>519</v>
      </c>
      <c r="C116" s="367" t="s">
        <v>406</v>
      </c>
      <c r="D116" s="368" t="s">
        <v>237</v>
      </c>
      <c r="E116" s="368" t="s">
        <v>144</v>
      </c>
      <c r="F116" s="368">
        <v>4</v>
      </c>
      <c r="G116" s="368" t="s">
        <v>267</v>
      </c>
      <c r="H116" s="369" t="s">
        <v>520</v>
      </c>
    </row>
    <row r="117" spans="1:9" ht="13.5" thickTop="1" x14ac:dyDescent="0.2"/>
    <row r="148" spans="2:2" x14ac:dyDescent="0.2">
      <c r="B148" t="e">
        <f>IF(SUM(#REF!:'[2]Course Summ 24-25'!F873.5B133)&lt;3,"Must choose at least three electives from List B","")</f>
        <v>#REF!</v>
      </c>
    </row>
  </sheetData>
  <mergeCells count="15">
    <mergeCell ref="P72:S72"/>
    <mergeCell ref="L87:Q87"/>
    <mergeCell ref="B96:H96"/>
    <mergeCell ref="C49:G49"/>
    <mergeCell ref="E51:F51"/>
    <mergeCell ref="B57:H57"/>
    <mergeCell ref="B69:H69"/>
    <mergeCell ref="K72:N72"/>
    <mergeCell ref="O72:O84"/>
    <mergeCell ref="C36:E36"/>
    <mergeCell ref="B1:H1"/>
    <mergeCell ref="B2:H2"/>
    <mergeCell ref="B3:H3"/>
    <mergeCell ref="C19:E19"/>
    <mergeCell ref="B20:H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749992370372631"/>
  </sheetPr>
  <dimension ref="A1:R121"/>
  <sheetViews>
    <sheetView topLeftCell="A83" workbookViewId="0">
      <selection activeCell="L53" sqref="L53"/>
    </sheetView>
  </sheetViews>
  <sheetFormatPr defaultRowHeight="12" outlineLevelRow="1" x14ac:dyDescent="0.2"/>
  <cols>
    <col min="1" max="1" width="1" style="95" customWidth="1"/>
    <col min="2" max="2" width="14.42578125" style="95" customWidth="1"/>
    <col min="3" max="3" width="36.140625" style="95" customWidth="1"/>
    <col min="4" max="4" width="7.85546875" style="95" customWidth="1"/>
    <col min="5" max="5" width="9.140625" style="123"/>
    <col min="6" max="6" width="9.7109375" style="123" customWidth="1"/>
    <col min="7" max="7" width="51.42578125" style="95" customWidth="1"/>
    <col min="8" max="8" width="18.28515625" style="95" bestFit="1" customWidth="1"/>
    <col min="9" max="9" width="1" style="95" customWidth="1"/>
    <col min="10" max="11" width="9.140625" style="95" customWidth="1"/>
    <col min="12" max="12" width="34.7109375" style="95" bestFit="1" customWidth="1"/>
    <col min="13" max="13" width="6.85546875" style="95" customWidth="1"/>
    <col min="14" max="14" width="7.5703125" style="95" customWidth="1"/>
    <col min="15" max="15" width="9.140625" style="95" customWidth="1"/>
    <col min="16" max="16" width="34.28515625" style="95" customWidth="1"/>
    <col min="17" max="17" width="9.140625" style="95" customWidth="1"/>
    <col min="18" max="18" width="13.28515625" style="95" bestFit="1" customWidth="1"/>
    <col min="19" max="16384" width="9.140625" style="95"/>
  </cols>
  <sheetData>
    <row r="1" spans="1:9" ht="28.5" customHeight="1" thickTop="1" thickBot="1" x14ac:dyDescent="0.25">
      <c r="A1" s="94"/>
      <c r="B1" s="462" t="s">
        <v>379</v>
      </c>
      <c r="C1" s="463"/>
      <c r="D1" s="463"/>
      <c r="E1" s="463"/>
      <c r="F1" s="463"/>
      <c r="G1" s="463"/>
      <c r="H1" s="464"/>
      <c r="I1" s="94"/>
    </row>
    <row r="2" spans="1:9" ht="13.5" thickTop="1" thickBot="1" x14ac:dyDescent="0.25">
      <c r="A2" s="94"/>
      <c r="B2" s="465"/>
      <c r="C2" s="466"/>
      <c r="D2" s="466"/>
      <c r="E2" s="466"/>
      <c r="F2" s="466"/>
      <c r="G2" s="466"/>
      <c r="H2" s="467"/>
      <c r="I2" s="94"/>
    </row>
    <row r="3" spans="1:9" ht="30.75" customHeight="1" thickTop="1" thickBot="1" x14ac:dyDescent="0.25">
      <c r="A3" s="94"/>
      <c r="B3" s="468" t="s">
        <v>120</v>
      </c>
      <c r="C3" s="469"/>
      <c r="D3" s="469"/>
      <c r="E3" s="469"/>
      <c r="F3" s="469"/>
      <c r="G3" s="469"/>
      <c r="H3" s="470"/>
      <c r="I3" s="94"/>
    </row>
    <row r="4" spans="1:9" ht="13.5" thickTop="1" thickBot="1" x14ac:dyDescent="0.25">
      <c r="A4" s="94"/>
      <c r="B4" s="149" t="s">
        <v>121</v>
      </c>
      <c r="C4" s="96"/>
      <c r="D4" s="96"/>
      <c r="E4" s="97"/>
      <c r="F4" s="97"/>
      <c r="G4" s="94"/>
      <c r="H4" s="98"/>
      <c r="I4" s="94"/>
    </row>
    <row r="5" spans="1:9" ht="20.100000000000001" hidden="1" customHeight="1" outlineLevel="1" thickTop="1" thickBot="1" x14ac:dyDescent="0.25">
      <c r="A5" s="94"/>
      <c r="B5" s="150" t="s">
        <v>122</v>
      </c>
      <c r="C5" s="99"/>
      <c r="D5" s="151" t="s">
        <v>123</v>
      </c>
      <c r="E5" s="152" t="s">
        <v>124</v>
      </c>
      <c r="F5" s="152" t="s">
        <v>125</v>
      </c>
      <c r="G5" s="152" t="s">
        <v>126</v>
      </c>
      <c r="H5" s="153" t="s">
        <v>127</v>
      </c>
      <c r="I5" s="94"/>
    </row>
    <row r="6" spans="1:9" ht="20.100000000000001" hidden="1" customHeight="1" outlineLevel="1" thickTop="1" x14ac:dyDescent="0.2">
      <c r="A6" s="94"/>
      <c r="B6" s="100" t="s">
        <v>128</v>
      </c>
      <c r="C6" s="101" t="s">
        <v>129</v>
      </c>
      <c r="D6" s="102"/>
      <c r="E6" s="154" t="s">
        <v>130</v>
      </c>
      <c r="F6" s="155">
        <v>9</v>
      </c>
      <c r="G6" s="101" t="s">
        <v>131</v>
      </c>
      <c r="H6" s="103"/>
      <c r="I6" s="94"/>
    </row>
    <row r="7" spans="1:9" ht="20.100000000000001" hidden="1" customHeight="1" outlineLevel="1" x14ac:dyDescent="0.2">
      <c r="A7" s="94"/>
      <c r="B7" s="104" t="s">
        <v>132</v>
      </c>
      <c r="C7" s="105" t="s">
        <v>133</v>
      </c>
      <c r="D7" s="106"/>
      <c r="E7" s="156" t="s">
        <v>134</v>
      </c>
      <c r="F7" s="157">
        <v>3.3</v>
      </c>
      <c r="G7" s="105"/>
      <c r="H7" s="107"/>
      <c r="I7" s="94"/>
    </row>
    <row r="8" spans="1:9" ht="20.100000000000001" hidden="1" customHeight="1" outlineLevel="1" x14ac:dyDescent="0.2">
      <c r="A8" s="94"/>
      <c r="B8" s="104" t="s">
        <v>135</v>
      </c>
      <c r="C8" s="105" t="s">
        <v>136</v>
      </c>
      <c r="D8" s="106"/>
      <c r="E8" s="156" t="s">
        <v>134</v>
      </c>
      <c r="F8" s="157">
        <v>3.3</v>
      </c>
      <c r="G8" s="105"/>
      <c r="H8" s="107"/>
      <c r="I8" s="94"/>
    </row>
    <row r="9" spans="1:9" ht="20.100000000000001" hidden="1" customHeight="1" outlineLevel="1" x14ac:dyDescent="0.2">
      <c r="A9" s="94"/>
      <c r="B9" s="108" t="s">
        <v>370</v>
      </c>
      <c r="C9" s="105" t="s">
        <v>138</v>
      </c>
      <c r="D9" s="106"/>
      <c r="E9" s="156" t="s">
        <v>134</v>
      </c>
      <c r="F9" s="157">
        <v>3</v>
      </c>
      <c r="G9" s="105" t="s">
        <v>131</v>
      </c>
      <c r="H9" s="109" t="s">
        <v>137</v>
      </c>
      <c r="I9" s="94"/>
    </row>
    <row r="10" spans="1:9" ht="20.100000000000001" hidden="1" customHeight="1" outlineLevel="1" x14ac:dyDescent="0.2">
      <c r="A10" s="94"/>
      <c r="B10" s="104" t="s">
        <v>139</v>
      </c>
      <c r="C10" s="105" t="s">
        <v>140</v>
      </c>
      <c r="D10" s="106"/>
      <c r="E10" s="156" t="s">
        <v>130</v>
      </c>
      <c r="F10" s="157">
        <v>3.3</v>
      </c>
      <c r="G10" s="105"/>
      <c r="H10" s="107"/>
      <c r="I10" s="94"/>
    </row>
    <row r="11" spans="1:9" ht="20.100000000000001" hidden="1" customHeight="1" outlineLevel="1" x14ac:dyDescent="0.2">
      <c r="A11" s="94"/>
      <c r="B11" s="104" t="s">
        <v>141</v>
      </c>
      <c r="C11" s="105" t="s">
        <v>142</v>
      </c>
      <c r="D11" s="106"/>
      <c r="E11" s="156" t="s">
        <v>134</v>
      </c>
      <c r="F11" s="157">
        <v>3.3</v>
      </c>
      <c r="G11" s="105" t="s">
        <v>131</v>
      </c>
      <c r="H11" s="107"/>
      <c r="I11" s="94"/>
    </row>
    <row r="12" spans="1:9" ht="20.100000000000001" hidden="1" customHeight="1" outlineLevel="1" x14ac:dyDescent="0.2">
      <c r="A12" s="94"/>
      <c r="B12" s="104" t="s">
        <v>358</v>
      </c>
      <c r="C12" s="105" t="s">
        <v>143</v>
      </c>
      <c r="D12" s="106"/>
      <c r="E12" s="156" t="s">
        <v>144</v>
      </c>
      <c r="F12" s="157">
        <v>3.3</v>
      </c>
      <c r="G12" s="105" t="s">
        <v>131</v>
      </c>
      <c r="H12" s="107"/>
      <c r="I12" s="94"/>
    </row>
    <row r="13" spans="1:9" ht="20.100000000000001" hidden="1" customHeight="1" outlineLevel="1" x14ac:dyDescent="0.2">
      <c r="A13" s="94"/>
      <c r="B13" s="104" t="s">
        <v>145</v>
      </c>
      <c r="C13" s="105" t="s">
        <v>146</v>
      </c>
      <c r="D13" s="106"/>
      <c r="E13" s="156" t="s">
        <v>144</v>
      </c>
      <c r="F13" s="157">
        <v>3.3</v>
      </c>
      <c r="G13" s="105"/>
      <c r="H13" s="107"/>
      <c r="I13" s="94"/>
    </row>
    <row r="14" spans="1:9" ht="20.100000000000001" hidden="1" customHeight="1" outlineLevel="1" x14ac:dyDescent="0.2">
      <c r="A14" s="94"/>
      <c r="B14" s="104" t="s">
        <v>147</v>
      </c>
      <c r="C14" s="105" t="s">
        <v>148</v>
      </c>
      <c r="D14" s="106"/>
      <c r="E14" s="156" t="s">
        <v>144</v>
      </c>
      <c r="F14" s="157">
        <v>2.5</v>
      </c>
      <c r="G14" s="105"/>
      <c r="H14" s="107"/>
      <c r="I14" s="94"/>
    </row>
    <row r="15" spans="1:9" ht="20.100000000000001" hidden="1" customHeight="1" outlineLevel="1" x14ac:dyDescent="0.2">
      <c r="A15" s="94"/>
      <c r="B15" s="104" t="s">
        <v>149</v>
      </c>
      <c r="C15" s="105" t="s">
        <v>150</v>
      </c>
      <c r="D15" s="106"/>
      <c r="E15" s="156" t="s">
        <v>144</v>
      </c>
      <c r="F15" s="157">
        <v>3.3</v>
      </c>
      <c r="G15" s="105" t="s">
        <v>131</v>
      </c>
      <c r="H15" s="107"/>
      <c r="I15" s="94"/>
    </row>
    <row r="16" spans="1:9" ht="20.100000000000001" hidden="1" customHeight="1" outlineLevel="1" x14ac:dyDescent="0.2">
      <c r="A16" s="94"/>
      <c r="B16" s="104" t="s">
        <v>151</v>
      </c>
      <c r="C16" s="105" t="s">
        <v>152</v>
      </c>
      <c r="D16" s="106"/>
      <c r="E16" s="156" t="s">
        <v>144</v>
      </c>
      <c r="F16" s="157">
        <v>3.3</v>
      </c>
      <c r="G16" s="105" t="s">
        <v>131</v>
      </c>
      <c r="H16" s="107"/>
      <c r="I16" s="94"/>
    </row>
    <row r="17" spans="1:9" ht="20.100000000000001" hidden="1" customHeight="1" outlineLevel="1" x14ac:dyDescent="0.2">
      <c r="A17" s="94"/>
      <c r="B17" s="104" t="s">
        <v>153</v>
      </c>
      <c r="C17" s="105" t="s">
        <v>154</v>
      </c>
      <c r="D17" s="106"/>
      <c r="E17" s="156" t="s">
        <v>144</v>
      </c>
      <c r="F17" s="157">
        <v>1.7</v>
      </c>
      <c r="G17" s="105"/>
      <c r="H17" s="107"/>
      <c r="I17" s="94"/>
    </row>
    <row r="18" spans="1:9" ht="20.100000000000001" hidden="1" customHeight="1" outlineLevel="1" thickBot="1" x14ac:dyDescent="0.25">
      <c r="A18" s="94"/>
      <c r="B18" s="104" t="s">
        <v>155</v>
      </c>
      <c r="C18" s="110" t="s">
        <v>156</v>
      </c>
      <c r="D18" s="111"/>
      <c r="E18" s="158" t="s">
        <v>130</v>
      </c>
      <c r="F18" s="157" t="s">
        <v>157</v>
      </c>
      <c r="G18" s="105" t="s">
        <v>158</v>
      </c>
      <c r="H18" s="107"/>
      <c r="I18" s="94"/>
    </row>
    <row r="19" spans="1:9" ht="20.100000000000001" hidden="1" customHeight="1" outlineLevel="1" thickTop="1" thickBot="1" x14ac:dyDescent="0.25">
      <c r="A19" s="94"/>
      <c r="B19" s="159" t="s">
        <v>159</v>
      </c>
      <c r="C19" s="465"/>
      <c r="D19" s="466"/>
      <c r="E19" s="467"/>
      <c r="F19" s="160">
        <v>42.6</v>
      </c>
      <c r="G19" s="112"/>
      <c r="H19" s="113"/>
      <c r="I19" s="94"/>
    </row>
    <row r="20" spans="1:9" ht="12.75" collapsed="1" thickTop="1" x14ac:dyDescent="0.2">
      <c r="A20" s="94"/>
      <c r="B20" s="471"/>
      <c r="C20" s="472"/>
      <c r="D20" s="472"/>
      <c r="E20" s="472"/>
      <c r="F20" s="472"/>
      <c r="G20" s="472"/>
      <c r="H20" s="473"/>
      <c r="I20" s="94"/>
    </row>
    <row r="21" spans="1:9" ht="12.75" thickBot="1" x14ac:dyDescent="0.25">
      <c r="A21" s="94"/>
      <c r="B21" s="149" t="s">
        <v>160</v>
      </c>
      <c r="C21" s="94"/>
      <c r="D21" s="94"/>
      <c r="E21" s="97"/>
      <c r="F21" s="97"/>
      <c r="G21" s="94"/>
      <c r="H21" s="98"/>
      <c r="I21" s="94"/>
    </row>
    <row r="22" spans="1:9" ht="20.100000000000001" hidden="1" customHeight="1" outlineLevel="1" thickTop="1" thickBot="1" x14ac:dyDescent="0.25">
      <c r="A22" s="94"/>
      <c r="B22" s="150" t="s">
        <v>122</v>
      </c>
      <c r="C22" s="99"/>
      <c r="D22" s="152"/>
      <c r="E22" s="152" t="s">
        <v>124</v>
      </c>
      <c r="F22" s="152" t="s">
        <v>125</v>
      </c>
      <c r="G22" s="152" t="s">
        <v>126</v>
      </c>
      <c r="H22" s="152" t="s">
        <v>127</v>
      </c>
      <c r="I22" s="94"/>
    </row>
    <row r="23" spans="1:9" ht="20.100000000000001" hidden="1" customHeight="1" outlineLevel="1" thickTop="1" x14ac:dyDescent="0.2">
      <c r="A23" s="94"/>
      <c r="B23" s="114" t="s">
        <v>161</v>
      </c>
      <c r="C23" s="115" t="s">
        <v>162</v>
      </c>
      <c r="D23" s="116"/>
      <c r="E23" s="161" t="s">
        <v>163</v>
      </c>
      <c r="F23" s="155">
        <v>4</v>
      </c>
      <c r="G23" s="101" t="s">
        <v>164</v>
      </c>
      <c r="H23" s="103"/>
      <c r="I23" s="94"/>
    </row>
    <row r="24" spans="1:9" ht="20.100000000000001" hidden="1" customHeight="1" outlineLevel="1" x14ac:dyDescent="0.2">
      <c r="A24" s="94"/>
      <c r="B24" s="104" t="s">
        <v>165</v>
      </c>
      <c r="C24" s="117" t="s">
        <v>166</v>
      </c>
      <c r="D24" s="106"/>
      <c r="E24" s="156" t="s">
        <v>130</v>
      </c>
      <c r="F24" s="157">
        <v>1</v>
      </c>
      <c r="G24" s="105" t="s">
        <v>167</v>
      </c>
      <c r="H24" s="107"/>
      <c r="I24" s="94"/>
    </row>
    <row r="25" spans="1:9" ht="24" hidden="1" outlineLevel="1" x14ac:dyDescent="0.2">
      <c r="A25" s="94"/>
      <c r="B25" s="104" t="s">
        <v>168</v>
      </c>
      <c r="C25" s="117" t="s">
        <v>169</v>
      </c>
      <c r="D25" s="106"/>
      <c r="E25" s="156" t="s">
        <v>134</v>
      </c>
      <c r="F25" s="157">
        <v>4.25</v>
      </c>
      <c r="G25" s="117" t="s">
        <v>383</v>
      </c>
      <c r="H25" s="107"/>
      <c r="I25" s="94"/>
    </row>
    <row r="26" spans="1:9" ht="20.100000000000001" hidden="1" customHeight="1" outlineLevel="1" x14ac:dyDescent="0.2">
      <c r="A26" s="94"/>
      <c r="B26" s="104" t="s">
        <v>170</v>
      </c>
      <c r="C26" s="117" t="s">
        <v>171</v>
      </c>
      <c r="D26" s="106"/>
      <c r="E26" s="156" t="s">
        <v>144</v>
      </c>
      <c r="F26" s="157">
        <v>4.25</v>
      </c>
      <c r="G26" s="105" t="s">
        <v>172</v>
      </c>
      <c r="H26" s="107"/>
      <c r="I26" s="94"/>
    </row>
    <row r="27" spans="1:9" ht="24" hidden="1" outlineLevel="1" x14ac:dyDescent="0.2">
      <c r="A27" s="94"/>
      <c r="B27" s="104" t="s">
        <v>173</v>
      </c>
      <c r="C27" s="117" t="s">
        <v>174</v>
      </c>
      <c r="D27" s="106"/>
      <c r="E27" s="156" t="s">
        <v>144</v>
      </c>
      <c r="F27" s="157">
        <v>3.5</v>
      </c>
      <c r="G27" s="105" t="s">
        <v>371</v>
      </c>
      <c r="H27" s="107"/>
      <c r="I27" s="94"/>
    </row>
    <row r="28" spans="1:9" ht="20.100000000000001" hidden="1" customHeight="1" outlineLevel="1" x14ac:dyDescent="0.2">
      <c r="A28" s="94"/>
      <c r="B28" s="104" t="s">
        <v>175</v>
      </c>
      <c r="C28" s="117" t="s">
        <v>176</v>
      </c>
      <c r="D28" s="106"/>
      <c r="E28" s="156" t="s">
        <v>134</v>
      </c>
      <c r="F28" s="157">
        <v>4</v>
      </c>
      <c r="G28" s="105" t="s">
        <v>177</v>
      </c>
      <c r="H28" s="107"/>
      <c r="I28" s="94"/>
    </row>
    <row r="29" spans="1:9" ht="20.100000000000001" hidden="1" customHeight="1" outlineLevel="1" x14ac:dyDescent="0.2">
      <c r="A29" s="94"/>
      <c r="B29" s="104" t="s">
        <v>178</v>
      </c>
      <c r="C29" s="117" t="s">
        <v>179</v>
      </c>
      <c r="D29" s="106"/>
      <c r="E29" s="156" t="s">
        <v>144</v>
      </c>
      <c r="F29" s="157">
        <v>4</v>
      </c>
      <c r="G29" s="105" t="s">
        <v>372</v>
      </c>
      <c r="H29" s="107"/>
      <c r="I29" s="94"/>
    </row>
    <row r="30" spans="1:9" ht="20.100000000000001" hidden="1" customHeight="1" outlineLevel="1" x14ac:dyDescent="0.2">
      <c r="A30" s="94"/>
      <c r="B30" s="104" t="s">
        <v>180</v>
      </c>
      <c r="C30" s="117" t="s">
        <v>181</v>
      </c>
      <c r="D30" s="106"/>
      <c r="E30" s="156" t="s">
        <v>134</v>
      </c>
      <c r="F30" s="157">
        <v>4</v>
      </c>
      <c r="G30" s="105" t="s">
        <v>371</v>
      </c>
      <c r="H30" s="107"/>
      <c r="I30" s="94"/>
    </row>
    <row r="31" spans="1:9" ht="24" hidden="1" outlineLevel="1" x14ac:dyDescent="0.2">
      <c r="A31" s="94"/>
      <c r="B31" s="104" t="s">
        <v>182</v>
      </c>
      <c r="C31" s="117" t="s">
        <v>183</v>
      </c>
      <c r="D31" s="106"/>
      <c r="E31" s="156" t="s">
        <v>144</v>
      </c>
      <c r="F31" s="157">
        <v>4</v>
      </c>
      <c r="G31" s="105" t="s">
        <v>373</v>
      </c>
      <c r="H31" s="107"/>
      <c r="I31" s="94"/>
    </row>
    <row r="32" spans="1:9" ht="24" hidden="1" outlineLevel="1" x14ac:dyDescent="0.2">
      <c r="A32" s="94"/>
      <c r="B32" s="104" t="s">
        <v>184</v>
      </c>
      <c r="C32" s="117" t="s">
        <v>185</v>
      </c>
      <c r="D32" s="106"/>
      <c r="E32" s="156" t="s">
        <v>144</v>
      </c>
      <c r="F32" s="157">
        <v>3.75</v>
      </c>
      <c r="G32" s="117" t="s">
        <v>374</v>
      </c>
      <c r="H32" s="107"/>
      <c r="I32" s="94"/>
    </row>
    <row r="33" spans="1:16" ht="20.100000000000001" hidden="1" customHeight="1" outlineLevel="1" x14ac:dyDescent="0.2">
      <c r="A33" s="94"/>
      <c r="B33" s="104" t="s">
        <v>186</v>
      </c>
      <c r="C33" s="117" t="s">
        <v>187</v>
      </c>
      <c r="D33" s="106"/>
      <c r="E33" s="156" t="s">
        <v>144</v>
      </c>
      <c r="F33" s="157">
        <v>4.5</v>
      </c>
      <c r="G33" s="105" t="s">
        <v>375</v>
      </c>
      <c r="H33" s="107"/>
      <c r="I33" s="94"/>
    </row>
    <row r="34" spans="1:16" ht="20.100000000000001" hidden="1" customHeight="1" outlineLevel="1" x14ac:dyDescent="0.2">
      <c r="A34" s="94"/>
      <c r="B34" s="118" t="s">
        <v>436</v>
      </c>
      <c r="C34" s="119" t="s">
        <v>437</v>
      </c>
      <c r="D34" s="120"/>
      <c r="E34" s="162" t="s">
        <v>134</v>
      </c>
      <c r="F34" s="157">
        <v>3.5</v>
      </c>
      <c r="G34" s="105" t="s">
        <v>189</v>
      </c>
      <c r="H34" s="109" t="s">
        <v>382</v>
      </c>
      <c r="I34" s="94"/>
    </row>
    <row r="35" spans="1:16" ht="20.100000000000001" hidden="1" customHeight="1" outlineLevel="1" thickBot="1" x14ac:dyDescent="0.25">
      <c r="A35" s="94"/>
      <c r="B35" s="118" t="s">
        <v>190</v>
      </c>
      <c r="C35" s="119" t="s">
        <v>191</v>
      </c>
      <c r="D35" s="120"/>
      <c r="E35" s="162" t="s">
        <v>188</v>
      </c>
      <c r="F35" s="157">
        <v>3</v>
      </c>
      <c r="G35" s="105" t="s">
        <v>354</v>
      </c>
      <c r="H35" s="107"/>
      <c r="I35" s="94"/>
    </row>
    <row r="36" spans="1:16" ht="13.5" hidden="1" outlineLevel="1" thickTop="1" thickBot="1" x14ac:dyDescent="0.25">
      <c r="A36" s="94"/>
      <c r="B36" s="163" t="s">
        <v>159</v>
      </c>
      <c r="C36" s="477"/>
      <c r="D36" s="475"/>
      <c r="E36" s="478"/>
      <c r="F36" s="164">
        <v>47.75</v>
      </c>
      <c r="G36" s="110"/>
      <c r="H36" s="113"/>
      <c r="I36" s="94"/>
    </row>
    <row r="37" spans="1:16" ht="12.75" collapsed="1" thickTop="1" x14ac:dyDescent="0.2">
      <c r="A37" s="94"/>
      <c r="B37" s="121"/>
      <c r="D37" s="122"/>
      <c r="F37" s="124"/>
      <c r="H37" s="125"/>
      <c r="I37" s="94"/>
    </row>
    <row r="38" spans="1:16" ht="20.100000000000001" customHeight="1" thickBot="1" x14ac:dyDescent="0.25">
      <c r="A38" s="94"/>
      <c r="B38" s="165" t="s">
        <v>192</v>
      </c>
      <c r="C38" s="94"/>
      <c r="D38" s="94"/>
      <c r="E38" s="97"/>
      <c r="F38" s="126"/>
      <c r="G38" s="94"/>
      <c r="H38" s="98"/>
      <c r="I38" s="94"/>
    </row>
    <row r="39" spans="1:16" ht="20.100000000000001" customHeight="1" outlineLevel="1" thickTop="1" thickBot="1" x14ac:dyDescent="0.25">
      <c r="A39" s="94"/>
      <c r="B39" s="166" t="s">
        <v>122</v>
      </c>
      <c r="C39" s="99"/>
      <c r="D39" s="152"/>
      <c r="E39" s="152" t="s">
        <v>124</v>
      </c>
      <c r="F39" s="167" t="s">
        <v>125</v>
      </c>
      <c r="G39" s="152" t="s">
        <v>126</v>
      </c>
      <c r="H39" s="152" t="s">
        <v>127</v>
      </c>
      <c r="I39" s="94"/>
    </row>
    <row r="40" spans="1:16" ht="20.100000000000001" customHeight="1" outlineLevel="1" thickTop="1" x14ac:dyDescent="0.2">
      <c r="A40" s="94"/>
      <c r="B40" s="100" t="s">
        <v>193</v>
      </c>
      <c r="C40" s="127" t="s">
        <v>194</v>
      </c>
      <c r="D40" s="102"/>
      <c r="E40" s="154" t="s">
        <v>134</v>
      </c>
      <c r="F40" s="154">
        <v>4</v>
      </c>
      <c r="G40" s="103" t="s">
        <v>195</v>
      </c>
      <c r="H40" s="103"/>
      <c r="I40" s="94"/>
    </row>
    <row r="41" spans="1:16" outlineLevel="1" x14ac:dyDescent="0.2">
      <c r="A41" s="94"/>
      <c r="B41" s="104" t="s">
        <v>196</v>
      </c>
      <c r="C41" s="117" t="s">
        <v>197</v>
      </c>
      <c r="D41" s="106"/>
      <c r="E41" s="156" t="s">
        <v>134</v>
      </c>
      <c r="F41" s="156">
        <v>3.5</v>
      </c>
      <c r="G41" s="107" t="s">
        <v>198</v>
      </c>
      <c r="H41" s="107"/>
      <c r="I41" s="94"/>
    </row>
    <row r="42" spans="1:16" ht="29.45" customHeight="1" outlineLevel="1" x14ac:dyDescent="0.2">
      <c r="A42" s="94"/>
      <c r="B42" s="104" t="s">
        <v>199</v>
      </c>
      <c r="C42" s="117" t="s">
        <v>200</v>
      </c>
      <c r="D42" s="106"/>
      <c r="E42" s="156" t="s">
        <v>134</v>
      </c>
      <c r="F42" s="156">
        <v>4</v>
      </c>
      <c r="G42" s="107" t="s">
        <v>201</v>
      </c>
      <c r="H42" s="107"/>
      <c r="I42" s="94"/>
    </row>
    <row r="43" spans="1:16" ht="20.100000000000001" customHeight="1" outlineLevel="1" x14ac:dyDescent="0.2">
      <c r="A43" s="94"/>
      <c r="B43" s="104" t="s">
        <v>202</v>
      </c>
      <c r="C43" s="117" t="s">
        <v>203</v>
      </c>
      <c r="D43" s="106"/>
      <c r="E43" s="156" t="s">
        <v>144</v>
      </c>
      <c r="F43" s="156">
        <v>3.5</v>
      </c>
      <c r="G43" s="107" t="s">
        <v>204</v>
      </c>
      <c r="H43" s="168" t="s">
        <v>205</v>
      </c>
      <c r="I43" s="94"/>
    </row>
    <row r="44" spans="1:16" ht="20.100000000000001" customHeight="1" outlineLevel="1" x14ac:dyDescent="0.2">
      <c r="A44" s="94"/>
      <c r="B44" s="104" t="s">
        <v>206</v>
      </c>
      <c r="C44" s="117" t="s">
        <v>207</v>
      </c>
      <c r="D44" s="106"/>
      <c r="E44" s="156" t="s">
        <v>144</v>
      </c>
      <c r="F44" s="156">
        <v>4.25</v>
      </c>
      <c r="G44" s="107" t="s">
        <v>208</v>
      </c>
      <c r="H44" s="168"/>
      <c r="I44" s="94"/>
    </row>
    <row r="45" spans="1:16" ht="20.100000000000001" customHeight="1" outlineLevel="1" x14ac:dyDescent="0.2">
      <c r="A45" s="94"/>
      <c r="B45" s="104" t="s">
        <v>209</v>
      </c>
      <c r="C45" s="117" t="s">
        <v>210</v>
      </c>
      <c r="D45" s="106"/>
      <c r="E45" s="156" t="s">
        <v>134</v>
      </c>
      <c r="F45" s="156">
        <v>4</v>
      </c>
      <c r="G45" s="107" t="s">
        <v>376</v>
      </c>
      <c r="H45" s="168" t="s">
        <v>211</v>
      </c>
      <c r="I45" s="94"/>
    </row>
    <row r="46" spans="1:16" ht="29.45" customHeight="1" outlineLevel="1" x14ac:dyDescent="0.2">
      <c r="A46" s="94"/>
      <c r="B46" s="104" t="s">
        <v>212</v>
      </c>
      <c r="C46" s="117" t="s">
        <v>213</v>
      </c>
      <c r="D46" s="106"/>
      <c r="E46" s="156" t="s">
        <v>144</v>
      </c>
      <c r="F46" s="156">
        <v>3.5</v>
      </c>
      <c r="G46" s="107" t="s">
        <v>214</v>
      </c>
      <c r="H46" s="107"/>
      <c r="I46" s="94"/>
    </row>
    <row r="47" spans="1:16" ht="24" customHeight="1" outlineLevel="1" x14ac:dyDescent="0.2">
      <c r="A47" s="94"/>
      <c r="B47" s="104" t="s">
        <v>447</v>
      </c>
      <c r="C47" s="117" t="s">
        <v>448</v>
      </c>
      <c r="D47" s="106"/>
      <c r="E47" s="156" t="s">
        <v>134</v>
      </c>
      <c r="F47" s="156">
        <v>3.5</v>
      </c>
      <c r="G47" s="107" t="s">
        <v>180</v>
      </c>
      <c r="H47" s="107"/>
      <c r="I47" s="94"/>
    </row>
    <row r="48" spans="1:16" ht="20.100000000000001" customHeight="1" outlineLevel="1" thickBot="1" x14ac:dyDescent="0.25">
      <c r="A48" s="94"/>
      <c r="B48" s="110" t="s">
        <v>438</v>
      </c>
      <c r="C48" s="128" t="s">
        <v>215</v>
      </c>
      <c r="D48" s="106"/>
      <c r="E48" s="158" t="s">
        <v>144</v>
      </c>
      <c r="F48" s="158">
        <v>3</v>
      </c>
      <c r="G48" s="107" t="s">
        <v>216</v>
      </c>
      <c r="H48" s="107"/>
      <c r="I48" s="94"/>
      <c r="P48" s="129"/>
    </row>
    <row r="49" spans="1:9" ht="12.75" outlineLevel="1" thickTop="1" x14ac:dyDescent="0.2">
      <c r="A49" s="94"/>
      <c r="B49" s="100"/>
      <c r="C49" s="479" t="s">
        <v>217</v>
      </c>
      <c r="D49" s="480"/>
      <c r="E49" s="481"/>
      <c r="F49" s="481"/>
      <c r="G49" s="482"/>
      <c r="H49" s="107"/>
      <c r="I49" s="94"/>
    </row>
    <row r="50" spans="1:9" ht="12.75" outlineLevel="1" thickBot="1" x14ac:dyDescent="0.25">
      <c r="A50" s="94"/>
      <c r="B50" s="118" t="s">
        <v>218</v>
      </c>
      <c r="C50" s="128" t="s">
        <v>219</v>
      </c>
      <c r="D50" s="111"/>
      <c r="E50" s="158" t="s">
        <v>134</v>
      </c>
      <c r="F50" s="158">
        <v>3</v>
      </c>
      <c r="G50" s="107" t="s">
        <v>220</v>
      </c>
      <c r="H50" s="113"/>
      <c r="I50" s="94"/>
    </row>
    <row r="51" spans="1:9" ht="13.5" outlineLevel="1" thickTop="1" thickBot="1" x14ac:dyDescent="0.25">
      <c r="A51" s="94"/>
      <c r="B51" s="118" t="s">
        <v>221</v>
      </c>
      <c r="C51" s="128" t="s">
        <v>222</v>
      </c>
      <c r="D51" s="111"/>
      <c r="E51" s="158" t="s">
        <v>144</v>
      </c>
      <c r="F51" s="158">
        <v>3</v>
      </c>
      <c r="G51" s="107" t="s">
        <v>223</v>
      </c>
      <c r="H51" s="113"/>
      <c r="I51" s="94"/>
    </row>
    <row r="52" spans="1:9" ht="20.100000000000001" customHeight="1" outlineLevel="1" thickTop="1" thickBot="1" x14ac:dyDescent="0.25">
      <c r="A52" s="94"/>
      <c r="B52" s="169" t="s">
        <v>159</v>
      </c>
      <c r="C52" s="121"/>
      <c r="E52" s="483" t="s">
        <v>449</v>
      </c>
      <c r="F52" s="484"/>
      <c r="G52" s="130"/>
      <c r="H52" s="131"/>
      <c r="I52" s="94"/>
    </row>
    <row r="53" spans="1:9" ht="12.75" thickTop="1" x14ac:dyDescent="0.2">
      <c r="A53" s="94"/>
      <c r="B53" s="132"/>
      <c r="C53" s="122"/>
      <c r="D53" s="122"/>
      <c r="H53" s="133"/>
      <c r="I53" s="94"/>
    </row>
    <row r="54" spans="1:9" ht="20.100000000000001" customHeight="1" thickBot="1" x14ac:dyDescent="0.25">
      <c r="A54" s="94"/>
      <c r="B54" s="165" t="s">
        <v>224</v>
      </c>
      <c r="C54" s="94"/>
      <c r="D54" s="94"/>
      <c r="E54" s="97"/>
      <c r="F54" s="97"/>
      <c r="G54" s="94"/>
      <c r="H54" s="134"/>
      <c r="I54" s="94"/>
    </row>
    <row r="55" spans="1:9" ht="20.100000000000001" customHeight="1" thickTop="1" thickBot="1" x14ac:dyDescent="0.25">
      <c r="A55" s="94"/>
      <c r="B55" s="166" t="s">
        <v>122</v>
      </c>
      <c r="C55" s="99"/>
      <c r="D55" s="152"/>
      <c r="E55" s="152" t="s">
        <v>225</v>
      </c>
      <c r="F55" s="152" t="s">
        <v>125</v>
      </c>
      <c r="G55" s="152" t="s">
        <v>226</v>
      </c>
      <c r="H55" s="170"/>
      <c r="I55" s="94"/>
    </row>
    <row r="56" spans="1:9" ht="36.950000000000003" customHeight="1" thickTop="1" thickBot="1" x14ac:dyDescent="0.25">
      <c r="A56" s="94"/>
      <c r="B56" s="135" t="s">
        <v>357</v>
      </c>
      <c r="C56" s="136" t="s">
        <v>227</v>
      </c>
      <c r="D56" s="137"/>
      <c r="E56" s="171" t="s">
        <v>130</v>
      </c>
      <c r="F56" s="171">
        <v>7</v>
      </c>
      <c r="G56" s="138" t="s">
        <v>359</v>
      </c>
      <c r="H56" s="139"/>
      <c r="I56" s="94"/>
    </row>
    <row r="57" spans="1:9" ht="21.95" customHeight="1" thickTop="1" thickBot="1" x14ac:dyDescent="0.25">
      <c r="A57" s="94"/>
      <c r="B57" s="139" t="s">
        <v>228</v>
      </c>
      <c r="C57" s="136" t="s">
        <v>229</v>
      </c>
      <c r="D57" s="140"/>
      <c r="E57" s="171" t="s">
        <v>134</v>
      </c>
      <c r="F57" s="171">
        <v>3</v>
      </c>
      <c r="G57" s="138" t="s">
        <v>230</v>
      </c>
      <c r="H57" s="133"/>
      <c r="I57" s="94"/>
    </row>
    <row r="58" spans="1:9" ht="12.75" thickTop="1" x14ac:dyDescent="0.2">
      <c r="A58" s="94"/>
      <c r="B58" s="121"/>
      <c r="H58" s="125"/>
      <c r="I58" s="94"/>
    </row>
    <row r="59" spans="1:9" x14ac:dyDescent="0.2">
      <c r="A59" s="94"/>
      <c r="B59" s="173" t="s">
        <v>233</v>
      </c>
      <c r="H59" s="133"/>
      <c r="I59" s="94"/>
    </row>
    <row r="60" spans="1:9" x14ac:dyDescent="0.2">
      <c r="A60" s="174"/>
      <c r="B60" s="175" t="s">
        <v>360</v>
      </c>
      <c r="H60" s="133"/>
      <c r="I60" s="94"/>
    </row>
    <row r="61" spans="1:9" x14ac:dyDescent="0.2">
      <c r="A61" s="174"/>
      <c r="B61" s="121"/>
      <c r="H61" s="133"/>
      <c r="I61" s="94"/>
    </row>
    <row r="62" spans="1:9" x14ac:dyDescent="0.2">
      <c r="A62" s="174"/>
      <c r="B62" s="149" t="s">
        <v>234</v>
      </c>
      <c r="C62" s="94"/>
      <c r="D62" s="94"/>
      <c r="E62" s="97"/>
      <c r="F62" s="97"/>
      <c r="G62" s="94"/>
      <c r="H62" s="98"/>
      <c r="I62" s="94"/>
    </row>
    <row r="63" spans="1:9" ht="15.75" customHeight="1" x14ac:dyDescent="0.2">
      <c r="A63" s="174"/>
      <c r="B63" s="175" t="s">
        <v>439</v>
      </c>
      <c r="H63" s="133"/>
      <c r="I63" s="94"/>
    </row>
    <row r="64" spans="1:9" ht="18" customHeight="1" x14ac:dyDescent="0.2">
      <c r="A64" s="94"/>
      <c r="B64" s="175" t="s">
        <v>355</v>
      </c>
      <c r="H64" s="133"/>
      <c r="I64" s="94"/>
    </row>
    <row r="65" spans="1:18" ht="18" customHeight="1" x14ac:dyDescent="0.2">
      <c r="A65" s="94"/>
      <c r="B65" s="175" t="s">
        <v>356</v>
      </c>
      <c r="H65" s="133"/>
      <c r="I65" s="94"/>
    </row>
    <row r="66" spans="1:18" ht="15" customHeight="1" x14ac:dyDescent="0.2">
      <c r="A66" s="94"/>
      <c r="B66" s="175" t="s">
        <v>377</v>
      </c>
      <c r="H66" s="133"/>
      <c r="I66" s="94"/>
    </row>
    <row r="67" spans="1:18" ht="15" customHeight="1" x14ac:dyDescent="0.2">
      <c r="A67" s="141"/>
      <c r="B67" s="176" t="s">
        <v>235</v>
      </c>
      <c r="H67" s="133"/>
      <c r="I67" s="94"/>
    </row>
    <row r="68" spans="1:18" ht="20.100000000000001" customHeight="1" thickBot="1" x14ac:dyDescent="0.25">
      <c r="A68" s="94"/>
      <c r="B68" s="465"/>
      <c r="C68" s="466"/>
      <c r="D68" s="466"/>
      <c r="E68" s="466"/>
      <c r="F68" s="466"/>
      <c r="G68" s="466"/>
      <c r="H68" s="467"/>
      <c r="I68" s="94"/>
    </row>
    <row r="69" spans="1:18" ht="20.100000000000001" customHeight="1" thickTop="1" thickBot="1" x14ac:dyDescent="0.25">
      <c r="A69" s="94"/>
      <c r="B69" s="177" t="s">
        <v>236</v>
      </c>
      <c r="C69" s="142"/>
      <c r="D69" s="142"/>
      <c r="E69" s="143"/>
      <c r="F69" s="143"/>
      <c r="G69" s="142"/>
      <c r="H69" s="144"/>
      <c r="I69" s="94"/>
    </row>
    <row r="70" spans="1:18" ht="20.100000000000001" customHeight="1" thickTop="1" thickBot="1" x14ac:dyDescent="0.25">
      <c r="A70" s="94"/>
      <c r="B70" s="166" t="s">
        <v>122</v>
      </c>
      <c r="C70" s="99"/>
      <c r="D70" s="152" t="s">
        <v>237</v>
      </c>
      <c r="E70" s="152" t="s">
        <v>225</v>
      </c>
      <c r="F70" s="152" t="s">
        <v>125</v>
      </c>
      <c r="G70" s="152" t="s">
        <v>126</v>
      </c>
      <c r="H70" s="170" t="s">
        <v>127</v>
      </c>
      <c r="I70" s="94"/>
      <c r="K70" s="454" t="s">
        <v>445</v>
      </c>
      <c r="L70" s="455"/>
      <c r="M70" s="455"/>
      <c r="N70" s="455"/>
      <c r="O70" s="455"/>
      <c r="P70" s="455"/>
      <c r="Q70" s="455"/>
      <c r="R70" s="206"/>
    </row>
    <row r="71" spans="1:18" ht="20.100000000000001" customHeight="1" thickTop="1" x14ac:dyDescent="0.25">
      <c r="A71" s="94"/>
      <c r="B71" t="s">
        <v>238</v>
      </c>
      <c r="C71" s="182" t="s">
        <v>239</v>
      </c>
      <c r="D71" s="183" t="s">
        <v>237</v>
      </c>
      <c r="E71" s="183" t="s">
        <v>144</v>
      </c>
      <c r="F71" s="184">
        <v>3.75</v>
      </c>
      <c r="G71" s="182" t="s">
        <v>240</v>
      </c>
      <c r="H71" s="185"/>
      <c r="I71" s="94"/>
      <c r="K71" s="456" t="s">
        <v>398</v>
      </c>
      <c r="L71" s="457"/>
      <c r="M71" s="457"/>
      <c r="N71" s="207"/>
      <c r="O71" s="458" t="s">
        <v>399</v>
      </c>
      <c r="P71" s="458"/>
      <c r="Q71" s="458"/>
      <c r="R71" s="208"/>
    </row>
    <row r="72" spans="1:18" ht="20.100000000000001" customHeight="1" x14ac:dyDescent="0.25">
      <c r="A72" s="94"/>
      <c r="B72" s="186" t="s">
        <v>241</v>
      </c>
      <c r="C72" s="187" t="s">
        <v>242</v>
      </c>
      <c r="D72" s="188" t="s">
        <v>237</v>
      </c>
      <c r="E72" s="189" t="s">
        <v>134</v>
      </c>
      <c r="F72" s="190">
        <v>4</v>
      </c>
      <c r="G72" s="187" t="s">
        <v>238</v>
      </c>
      <c r="H72" s="191"/>
      <c r="I72" s="94"/>
      <c r="K72" s="209" t="s">
        <v>241</v>
      </c>
      <c r="L72" s="210" t="s">
        <v>407</v>
      </c>
      <c r="M72" s="37" t="s">
        <v>134</v>
      </c>
      <c r="N72" s="211" t="s">
        <v>408</v>
      </c>
      <c r="O72" s="212" t="s">
        <v>238</v>
      </c>
      <c r="P72" s="213" t="s">
        <v>409</v>
      </c>
      <c r="Q72" s="37" t="s">
        <v>144</v>
      </c>
      <c r="R72" s="214" t="s">
        <v>408</v>
      </c>
    </row>
    <row r="73" spans="1:18" ht="20.100000000000001" customHeight="1" x14ac:dyDescent="0.25">
      <c r="A73" s="94"/>
      <c r="B73" s="192" t="s">
        <v>243</v>
      </c>
      <c r="C73" s="193" t="s">
        <v>244</v>
      </c>
      <c r="D73" s="194" t="s">
        <v>253</v>
      </c>
      <c r="E73" s="194" t="s">
        <v>253</v>
      </c>
      <c r="F73" s="195">
        <v>3.75</v>
      </c>
      <c r="G73" s="193" t="s">
        <v>245</v>
      </c>
      <c r="H73" s="196"/>
      <c r="I73" s="94"/>
      <c r="K73" s="215" t="s">
        <v>388</v>
      </c>
      <c r="L73" s="210" t="s">
        <v>400</v>
      </c>
      <c r="M73" s="37" t="s">
        <v>134</v>
      </c>
      <c r="N73" s="216"/>
      <c r="O73" s="212" t="s">
        <v>249</v>
      </c>
      <c r="P73" s="213" t="s">
        <v>410</v>
      </c>
      <c r="Q73" s="37" t="s">
        <v>144</v>
      </c>
      <c r="R73" s="214"/>
    </row>
    <row r="74" spans="1:18" ht="20.100000000000001" customHeight="1" x14ac:dyDescent="0.25">
      <c r="A74" s="94"/>
      <c r="B74" s="192" t="s">
        <v>388</v>
      </c>
      <c r="C74" s="193" t="s">
        <v>389</v>
      </c>
      <c r="D74" s="195"/>
      <c r="E74" s="190" t="s">
        <v>134</v>
      </c>
      <c r="F74" s="195">
        <v>3.25</v>
      </c>
      <c r="G74" s="193" t="s">
        <v>390</v>
      </c>
      <c r="H74" s="196"/>
      <c r="I74" s="94"/>
      <c r="K74" s="209" t="s">
        <v>246</v>
      </c>
      <c r="L74" s="210" t="s">
        <v>247</v>
      </c>
      <c r="M74" s="217" t="s">
        <v>134</v>
      </c>
      <c r="N74" s="211" t="s">
        <v>408</v>
      </c>
      <c r="O74" s="218" t="s">
        <v>251</v>
      </c>
      <c r="P74" s="213" t="s">
        <v>411</v>
      </c>
      <c r="Q74" s="217" t="s">
        <v>144</v>
      </c>
      <c r="R74" s="208"/>
    </row>
    <row r="75" spans="1:18" ht="20.100000000000001" customHeight="1" x14ac:dyDescent="0.25">
      <c r="A75" s="94"/>
      <c r="B75" s="192" t="s">
        <v>246</v>
      </c>
      <c r="C75" s="193" t="s">
        <v>247</v>
      </c>
      <c r="D75" s="195" t="s">
        <v>237</v>
      </c>
      <c r="E75" s="190" t="s">
        <v>134</v>
      </c>
      <c r="F75" s="195">
        <v>4.25</v>
      </c>
      <c r="G75" s="193" t="s">
        <v>248</v>
      </c>
      <c r="H75" s="196"/>
      <c r="I75" s="94"/>
      <c r="K75" s="219" t="s">
        <v>254</v>
      </c>
      <c r="L75" s="210" t="s">
        <v>255</v>
      </c>
      <c r="M75" s="217" t="s">
        <v>134</v>
      </c>
      <c r="N75" s="211" t="s">
        <v>408</v>
      </c>
      <c r="O75" s="219" t="s">
        <v>256</v>
      </c>
      <c r="P75" s="210" t="s">
        <v>401</v>
      </c>
      <c r="Q75" s="220" t="s">
        <v>144</v>
      </c>
      <c r="R75" s="208" t="s">
        <v>408</v>
      </c>
    </row>
    <row r="76" spans="1:18" ht="20.100000000000001" customHeight="1" x14ac:dyDescent="0.25">
      <c r="A76" s="94"/>
      <c r="B76" s="192" t="s">
        <v>249</v>
      </c>
      <c r="C76" s="193" t="s">
        <v>250</v>
      </c>
      <c r="D76" s="195"/>
      <c r="E76" s="190" t="s">
        <v>144</v>
      </c>
      <c r="F76" s="195">
        <v>3.5</v>
      </c>
      <c r="G76" s="193" t="s">
        <v>361</v>
      </c>
      <c r="H76" s="196"/>
      <c r="I76" s="94"/>
      <c r="K76" s="219" t="s">
        <v>265</v>
      </c>
      <c r="L76" s="210" t="s">
        <v>266</v>
      </c>
      <c r="M76" s="221" t="s">
        <v>134</v>
      </c>
      <c r="N76" s="211" t="s">
        <v>408</v>
      </c>
      <c r="O76" s="218" t="s">
        <v>278</v>
      </c>
      <c r="P76" s="213" t="s">
        <v>279</v>
      </c>
      <c r="Q76" s="217" t="s">
        <v>144</v>
      </c>
      <c r="R76" s="214" t="s">
        <v>408</v>
      </c>
    </row>
    <row r="77" spans="1:18" ht="20.100000000000001" customHeight="1" x14ac:dyDescent="0.25">
      <c r="A77" s="94"/>
      <c r="B77" s="192" t="s">
        <v>251</v>
      </c>
      <c r="C77" s="193" t="s">
        <v>252</v>
      </c>
      <c r="D77" s="195"/>
      <c r="E77" s="190" t="s">
        <v>144</v>
      </c>
      <c r="F77" s="195">
        <v>3</v>
      </c>
      <c r="G77" s="193" t="s">
        <v>238</v>
      </c>
      <c r="H77" s="196"/>
      <c r="I77" s="94"/>
      <c r="K77" s="219" t="s">
        <v>267</v>
      </c>
      <c r="L77" s="210" t="s">
        <v>402</v>
      </c>
      <c r="M77" s="222" t="s">
        <v>134</v>
      </c>
      <c r="N77" s="211"/>
      <c r="O77" s="218" t="s">
        <v>280</v>
      </c>
      <c r="P77" s="213" t="s">
        <v>281</v>
      </c>
      <c r="Q77" s="220" t="s">
        <v>144</v>
      </c>
      <c r="R77" s="214" t="s">
        <v>408</v>
      </c>
    </row>
    <row r="78" spans="1:18" ht="20.100000000000001" customHeight="1" x14ac:dyDescent="0.25">
      <c r="A78" s="94"/>
      <c r="B78" s="192" t="s">
        <v>254</v>
      </c>
      <c r="C78" s="193" t="s">
        <v>255</v>
      </c>
      <c r="D78" s="195" t="s">
        <v>237</v>
      </c>
      <c r="E78" s="190" t="s">
        <v>134</v>
      </c>
      <c r="F78" s="195">
        <v>3</v>
      </c>
      <c r="G78" s="193" t="s">
        <v>362</v>
      </c>
      <c r="H78" s="196"/>
      <c r="I78" s="94"/>
      <c r="K78" s="223" t="s">
        <v>274</v>
      </c>
      <c r="L78" s="210" t="s">
        <v>403</v>
      </c>
      <c r="M78" s="222" t="s">
        <v>134</v>
      </c>
      <c r="N78" s="211" t="s">
        <v>276</v>
      </c>
      <c r="O78" s="224" t="s">
        <v>282</v>
      </c>
      <c r="P78" s="225" t="s">
        <v>405</v>
      </c>
      <c r="Q78" s="221" t="s">
        <v>144</v>
      </c>
      <c r="R78" s="214" t="s">
        <v>408</v>
      </c>
    </row>
    <row r="79" spans="1:18" ht="20.100000000000001" customHeight="1" x14ac:dyDescent="0.25">
      <c r="A79" s="94"/>
      <c r="B79" s="192" t="s">
        <v>256</v>
      </c>
      <c r="C79" s="193" t="s">
        <v>257</v>
      </c>
      <c r="D79" s="195" t="s">
        <v>237</v>
      </c>
      <c r="E79" s="190" t="s">
        <v>144</v>
      </c>
      <c r="F79" s="195">
        <v>4</v>
      </c>
      <c r="G79" s="193" t="s">
        <v>363</v>
      </c>
      <c r="H79" s="196"/>
      <c r="I79" s="94"/>
      <c r="K79" s="223" t="s">
        <v>288</v>
      </c>
      <c r="L79" s="210" t="s">
        <v>404</v>
      </c>
      <c r="M79" s="37" t="s">
        <v>134</v>
      </c>
      <c r="N79" s="211" t="s">
        <v>276</v>
      </c>
      <c r="O79" s="226" t="s">
        <v>394</v>
      </c>
      <c r="P79" s="225" t="s">
        <v>332</v>
      </c>
      <c r="Q79" s="222" t="s">
        <v>144</v>
      </c>
      <c r="R79" s="214" t="s">
        <v>412</v>
      </c>
    </row>
    <row r="80" spans="1:18" ht="20.100000000000001" customHeight="1" x14ac:dyDescent="0.25">
      <c r="A80" s="94"/>
      <c r="B80" s="192" t="s">
        <v>258</v>
      </c>
      <c r="C80" s="193" t="s">
        <v>259</v>
      </c>
      <c r="D80" s="194" t="s">
        <v>253</v>
      </c>
      <c r="E80" s="194" t="s">
        <v>253</v>
      </c>
      <c r="F80" s="195">
        <v>3.5</v>
      </c>
      <c r="G80" s="193" t="s">
        <v>260</v>
      </c>
      <c r="H80" s="196"/>
      <c r="I80" s="94"/>
      <c r="K80" s="227" t="s">
        <v>391</v>
      </c>
      <c r="L80" s="228" t="s">
        <v>392</v>
      </c>
      <c r="M80" s="37" t="s">
        <v>134</v>
      </c>
      <c r="N80" s="211" t="s">
        <v>408</v>
      </c>
      <c r="O80" s="218" t="s">
        <v>396</v>
      </c>
      <c r="P80" s="225" t="s">
        <v>406</v>
      </c>
      <c r="Q80" s="222" t="s">
        <v>144</v>
      </c>
      <c r="R80" s="214" t="s">
        <v>408</v>
      </c>
    </row>
    <row r="81" spans="1:18" ht="20.100000000000001" customHeight="1" x14ac:dyDescent="0.25">
      <c r="A81" s="94"/>
      <c r="B81" s="192" t="s">
        <v>261</v>
      </c>
      <c r="C81" s="193" t="s">
        <v>262</v>
      </c>
      <c r="D81" s="194" t="s">
        <v>253</v>
      </c>
      <c r="E81" s="194" t="s">
        <v>253</v>
      </c>
      <c r="F81" s="195">
        <v>3.5</v>
      </c>
      <c r="G81" s="193" t="s">
        <v>263</v>
      </c>
      <c r="H81" s="197" t="s">
        <v>264</v>
      </c>
      <c r="I81" s="94"/>
      <c r="K81" s="223" t="s">
        <v>301</v>
      </c>
      <c r="L81" s="210" t="s">
        <v>302</v>
      </c>
      <c r="M81" s="217" t="s">
        <v>134</v>
      </c>
      <c r="N81" s="211" t="s">
        <v>408</v>
      </c>
      <c r="O81" s="216"/>
      <c r="P81" s="216"/>
      <c r="Q81" s="216"/>
      <c r="R81" s="214"/>
    </row>
    <row r="82" spans="1:18" ht="20.100000000000001" customHeight="1" x14ac:dyDescent="0.25">
      <c r="A82" s="94"/>
      <c r="B82" s="192" t="s">
        <v>265</v>
      </c>
      <c r="C82" s="193" t="s">
        <v>266</v>
      </c>
      <c r="D82" s="195"/>
      <c r="E82" s="190" t="s">
        <v>134</v>
      </c>
      <c r="F82" s="195">
        <v>3.25</v>
      </c>
      <c r="G82" s="193" t="s">
        <v>170</v>
      </c>
      <c r="H82" s="197"/>
      <c r="I82" s="94"/>
      <c r="K82" s="229"/>
      <c r="L82" s="230"/>
      <c r="M82" s="231"/>
      <c r="N82" s="216"/>
      <c r="O82" s="216"/>
      <c r="P82" s="216"/>
      <c r="Q82" s="216"/>
      <c r="R82" s="208"/>
    </row>
    <row r="83" spans="1:18" ht="20.100000000000001" customHeight="1" x14ac:dyDescent="0.25">
      <c r="A83" s="94"/>
      <c r="B83" s="192" t="s">
        <v>267</v>
      </c>
      <c r="C83" s="193" t="s">
        <v>268</v>
      </c>
      <c r="D83" s="195"/>
      <c r="E83" s="190" t="s">
        <v>134</v>
      </c>
      <c r="F83" s="195">
        <v>4</v>
      </c>
      <c r="G83" s="193" t="s">
        <v>238</v>
      </c>
      <c r="H83" s="197"/>
      <c r="I83" s="94"/>
      <c r="K83" s="232"/>
      <c r="L83" s="233"/>
      <c r="M83" s="233"/>
      <c r="N83" s="233"/>
      <c r="O83" s="233" t="s">
        <v>446</v>
      </c>
      <c r="P83" s="233"/>
      <c r="Q83" s="233"/>
      <c r="R83" s="234"/>
    </row>
    <row r="84" spans="1:18" ht="20.100000000000001" customHeight="1" x14ac:dyDescent="0.25">
      <c r="A84" s="94"/>
      <c r="B84" s="192" t="s">
        <v>269</v>
      </c>
      <c r="C84" s="193" t="s">
        <v>270</v>
      </c>
      <c r="D84" s="194" t="s">
        <v>253</v>
      </c>
      <c r="E84" s="194" t="s">
        <v>253</v>
      </c>
      <c r="F84" s="195">
        <v>3.25</v>
      </c>
      <c r="G84" s="193" t="s">
        <v>442</v>
      </c>
      <c r="H84" s="197"/>
      <c r="I84" s="94"/>
      <c r="K84" s="459" t="s">
        <v>398</v>
      </c>
      <c r="L84" s="460"/>
      <c r="M84" s="460"/>
      <c r="N84" s="235"/>
      <c r="O84" s="461" t="s">
        <v>399</v>
      </c>
      <c r="P84" s="461"/>
      <c r="Q84" s="461"/>
      <c r="R84" s="208"/>
    </row>
    <row r="85" spans="1:18" ht="20.100000000000001" customHeight="1" x14ac:dyDescent="0.25">
      <c r="A85" s="94"/>
      <c r="B85" s="192" t="s">
        <v>271</v>
      </c>
      <c r="C85" s="193" t="s">
        <v>272</v>
      </c>
      <c r="D85" s="194" t="s">
        <v>253</v>
      </c>
      <c r="E85" s="194" t="s">
        <v>253</v>
      </c>
      <c r="F85" s="195">
        <v>3.5</v>
      </c>
      <c r="G85" s="193" t="s">
        <v>273</v>
      </c>
      <c r="H85" s="198" t="s">
        <v>440</v>
      </c>
      <c r="I85" s="94"/>
      <c r="K85" s="236" t="s">
        <v>304</v>
      </c>
      <c r="L85" s="213" t="s">
        <v>305</v>
      </c>
      <c r="M85" s="217" t="s">
        <v>134</v>
      </c>
      <c r="N85" s="235"/>
      <c r="O85" s="220" t="s">
        <v>413</v>
      </c>
      <c r="P85" s="237" t="s">
        <v>305</v>
      </c>
      <c r="Q85" s="217" t="s">
        <v>144</v>
      </c>
      <c r="R85" s="208"/>
    </row>
    <row r="86" spans="1:18" ht="20.100000000000001" customHeight="1" x14ac:dyDescent="0.25">
      <c r="A86" s="94"/>
      <c r="B86" s="192"/>
      <c r="C86" s="193" t="s">
        <v>441</v>
      </c>
      <c r="D86" s="195" t="s">
        <v>237</v>
      </c>
      <c r="E86" s="190" t="s">
        <v>144</v>
      </c>
      <c r="F86" s="195">
        <v>3.5</v>
      </c>
      <c r="G86" s="193" t="s">
        <v>273</v>
      </c>
      <c r="H86" s="198" t="s">
        <v>397</v>
      </c>
      <c r="I86" s="94"/>
      <c r="K86" s="236" t="s">
        <v>307</v>
      </c>
      <c r="L86" s="213" t="s">
        <v>308</v>
      </c>
      <c r="M86" s="217" t="s">
        <v>134</v>
      </c>
      <c r="N86" s="235"/>
      <c r="O86" s="220" t="s">
        <v>414</v>
      </c>
      <c r="P86" s="237" t="s">
        <v>415</v>
      </c>
      <c r="Q86" s="217" t="s">
        <v>144</v>
      </c>
      <c r="R86" s="208"/>
    </row>
    <row r="87" spans="1:18" ht="20.100000000000001" customHeight="1" x14ac:dyDescent="0.25">
      <c r="A87" s="94"/>
      <c r="B87" s="192" t="s">
        <v>274</v>
      </c>
      <c r="C87" s="193" t="s">
        <v>275</v>
      </c>
      <c r="D87" s="195" t="s">
        <v>276</v>
      </c>
      <c r="E87" s="190" t="s">
        <v>134</v>
      </c>
      <c r="F87" s="195">
        <v>3.25</v>
      </c>
      <c r="G87" s="193" t="s">
        <v>277</v>
      </c>
      <c r="H87" s="197"/>
      <c r="I87" s="94"/>
      <c r="K87" s="236" t="s">
        <v>315</v>
      </c>
      <c r="L87" s="213" t="s">
        <v>416</v>
      </c>
      <c r="M87" s="220" t="s">
        <v>134</v>
      </c>
      <c r="N87" s="235"/>
      <c r="O87" s="220" t="s">
        <v>417</v>
      </c>
      <c r="P87" s="237" t="s">
        <v>418</v>
      </c>
      <c r="Q87" s="220" t="s">
        <v>144</v>
      </c>
      <c r="R87" s="208"/>
    </row>
    <row r="88" spans="1:18" ht="20.100000000000001" customHeight="1" x14ac:dyDescent="0.25">
      <c r="A88" s="94"/>
      <c r="B88" s="192" t="s">
        <v>278</v>
      </c>
      <c r="C88" s="193" t="s">
        <v>279</v>
      </c>
      <c r="D88" s="195" t="s">
        <v>237</v>
      </c>
      <c r="E88" s="190" t="s">
        <v>144</v>
      </c>
      <c r="F88" s="195">
        <v>3.5</v>
      </c>
      <c r="G88" s="193" t="s">
        <v>260</v>
      </c>
      <c r="H88" s="197"/>
      <c r="I88" s="94"/>
      <c r="K88" s="238" t="s">
        <v>419</v>
      </c>
      <c r="L88" s="225" t="s">
        <v>420</v>
      </c>
      <c r="M88" s="221" t="s">
        <v>134</v>
      </c>
      <c r="N88" s="235"/>
      <c r="O88" s="221" t="s">
        <v>421</v>
      </c>
      <c r="P88" s="239" t="s">
        <v>422</v>
      </c>
      <c r="Q88" s="221" t="s">
        <v>144</v>
      </c>
      <c r="R88" s="208"/>
    </row>
    <row r="89" spans="1:18" ht="20.100000000000001" customHeight="1" x14ac:dyDescent="0.25">
      <c r="A89" s="94"/>
      <c r="B89" s="192" t="s">
        <v>280</v>
      </c>
      <c r="C89" s="193" t="s">
        <v>281</v>
      </c>
      <c r="D89" s="195" t="s">
        <v>237</v>
      </c>
      <c r="E89" s="190" t="s">
        <v>144</v>
      </c>
      <c r="F89" s="195">
        <v>3</v>
      </c>
      <c r="G89" s="193" t="s">
        <v>364</v>
      </c>
      <c r="H89" s="197"/>
      <c r="I89" s="94"/>
      <c r="K89" s="240" t="s">
        <v>323</v>
      </c>
      <c r="L89" s="225" t="s">
        <v>324</v>
      </c>
      <c r="M89" s="222" t="s">
        <v>134</v>
      </c>
      <c r="N89" s="235"/>
      <c r="O89" s="241" t="s">
        <v>423</v>
      </c>
      <c r="P89" s="239" t="s">
        <v>424</v>
      </c>
      <c r="Q89" s="222" t="s">
        <v>144</v>
      </c>
      <c r="R89" s="208"/>
    </row>
    <row r="90" spans="1:18" ht="20.100000000000001" customHeight="1" x14ac:dyDescent="0.25">
      <c r="A90" s="94"/>
      <c r="B90" s="192" t="s">
        <v>282</v>
      </c>
      <c r="C90" s="193" t="s">
        <v>283</v>
      </c>
      <c r="D90" s="195" t="s">
        <v>237</v>
      </c>
      <c r="E90" s="190" t="s">
        <v>144</v>
      </c>
      <c r="F90" s="195">
        <v>3.5</v>
      </c>
      <c r="G90" s="193" t="s">
        <v>284</v>
      </c>
      <c r="H90" s="197"/>
      <c r="I90" s="94"/>
      <c r="K90" s="236" t="s">
        <v>425</v>
      </c>
      <c r="L90" s="213" t="s">
        <v>426</v>
      </c>
      <c r="M90" s="217" t="s">
        <v>134</v>
      </c>
      <c r="N90" s="235"/>
      <c r="O90" s="220" t="s">
        <v>427</v>
      </c>
      <c r="P90" s="237" t="s">
        <v>322</v>
      </c>
      <c r="Q90" s="217" t="s">
        <v>144</v>
      </c>
      <c r="R90" s="208"/>
    </row>
    <row r="91" spans="1:18" ht="20.100000000000001" customHeight="1" x14ac:dyDescent="0.25">
      <c r="A91" s="94"/>
      <c r="B91" s="192" t="s">
        <v>285</v>
      </c>
      <c r="C91" s="193" t="s">
        <v>286</v>
      </c>
      <c r="D91" s="194" t="s">
        <v>253</v>
      </c>
      <c r="E91" s="194" t="s">
        <v>253</v>
      </c>
      <c r="F91" s="195">
        <v>3.5</v>
      </c>
      <c r="G91" s="193" t="s">
        <v>287</v>
      </c>
      <c r="H91" s="197"/>
      <c r="I91" s="94"/>
      <c r="K91" s="242" t="s">
        <v>428</v>
      </c>
      <c r="L91" s="213" t="s">
        <v>429</v>
      </c>
      <c r="M91" s="217" t="s">
        <v>134</v>
      </c>
      <c r="N91" s="235"/>
      <c r="O91" s="220" t="s">
        <v>430</v>
      </c>
      <c r="P91" s="237" t="s">
        <v>431</v>
      </c>
      <c r="Q91" s="217" t="s">
        <v>144</v>
      </c>
      <c r="R91" s="208"/>
    </row>
    <row r="92" spans="1:18" ht="20.100000000000001" customHeight="1" x14ac:dyDescent="0.25">
      <c r="A92" s="94"/>
      <c r="B92" s="192" t="s">
        <v>288</v>
      </c>
      <c r="C92" s="193" t="s">
        <v>289</v>
      </c>
      <c r="D92" s="195" t="s">
        <v>276</v>
      </c>
      <c r="E92" s="190" t="s">
        <v>134</v>
      </c>
      <c r="F92" s="195">
        <v>3</v>
      </c>
      <c r="G92" s="193" t="s">
        <v>290</v>
      </c>
      <c r="H92" s="197"/>
      <c r="I92" s="94"/>
      <c r="K92" s="229"/>
      <c r="L92" s="230"/>
      <c r="M92" s="243"/>
      <c r="N92" s="216"/>
      <c r="O92" s="220" t="s">
        <v>432</v>
      </c>
      <c r="P92" s="237" t="s">
        <v>433</v>
      </c>
      <c r="Q92" s="220" t="s">
        <v>144</v>
      </c>
      <c r="R92" s="208"/>
    </row>
    <row r="93" spans="1:18" ht="20.100000000000001" customHeight="1" thickBot="1" x14ac:dyDescent="0.3">
      <c r="A93" s="94"/>
      <c r="B93" s="192" t="s">
        <v>291</v>
      </c>
      <c r="C93" s="193" t="s">
        <v>292</v>
      </c>
      <c r="D93" s="194" t="s">
        <v>253</v>
      </c>
      <c r="E93" s="194" t="s">
        <v>253</v>
      </c>
      <c r="F93" s="195">
        <v>3.5</v>
      </c>
      <c r="G93" s="193" t="s">
        <v>180</v>
      </c>
      <c r="H93" s="197" t="s">
        <v>293</v>
      </c>
      <c r="I93" s="94"/>
      <c r="K93" s="244"/>
      <c r="L93" s="245"/>
      <c r="M93" s="246"/>
      <c r="N93" s="247"/>
      <c r="O93" s="248" t="s">
        <v>434</v>
      </c>
      <c r="P93" s="249" t="s">
        <v>435</v>
      </c>
      <c r="Q93" s="248" t="s">
        <v>144</v>
      </c>
      <c r="R93" s="250"/>
    </row>
    <row r="94" spans="1:18" ht="20.100000000000001" customHeight="1" x14ac:dyDescent="0.25">
      <c r="A94" s="94"/>
      <c r="B94" s="192" t="s">
        <v>391</v>
      </c>
      <c r="C94" s="193" t="s">
        <v>392</v>
      </c>
      <c r="D94" s="195" t="s">
        <v>237</v>
      </c>
      <c r="E94" s="190" t="s">
        <v>134</v>
      </c>
      <c r="F94" s="195">
        <v>3.5</v>
      </c>
      <c r="G94" s="193" t="s">
        <v>443</v>
      </c>
      <c r="H94" s="197" t="s">
        <v>393</v>
      </c>
      <c r="I94" s="94"/>
    </row>
    <row r="95" spans="1:18" ht="20.100000000000001" customHeight="1" x14ac:dyDescent="0.25">
      <c r="A95" s="94"/>
      <c r="B95" s="192" t="s">
        <v>394</v>
      </c>
      <c r="C95" s="193" t="s">
        <v>332</v>
      </c>
      <c r="D95" s="195" t="s">
        <v>237</v>
      </c>
      <c r="E95" s="190" t="s">
        <v>144</v>
      </c>
      <c r="F95" s="195">
        <v>3</v>
      </c>
      <c r="G95" s="193" t="s">
        <v>395</v>
      </c>
      <c r="H95" s="197" t="s">
        <v>331</v>
      </c>
      <c r="I95" s="94"/>
    </row>
    <row r="96" spans="1:18" ht="20.100000000000001" customHeight="1" x14ac:dyDescent="0.25">
      <c r="A96" s="94"/>
      <c r="B96" s="192" t="s">
        <v>294</v>
      </c>
      <c r="C96" s="193" t="s">
        <v>295</v>
      </c>
      <c r="D96" s="195" t="s">
        <v>296</v>
      </c>
      <c r="E96" s="190" t="s">
        <v>297</v>
      </c>
      <c r="F96" s="195">
        <v>3.5</v>
      </c>
      <c r="G96" s="193" t="s">
        <v>365</v>
      </c>
      <c r="H96" s="196"/>
      <c r="I96" s="94"/>
    </row>
    <row r="97" spans="1:9" ht="20.100000000000001" customHeight="1" x14ac:dyDescent="0.25">
      <c r="A97" s="94"/>
      <c r="B97" s="192" t="s">
        <v>298</v>
      </c>
      <c r="C97" s="193" t="s">
        <v>299</v>
      </c>
      <c r="D97" s="195"/>
      <c r="E97" s="190" t="s">
        <v>144</v>
      </c>
      <c r="F97" s="195">
        <v>3</v>
      </c>
      <c r="G97" s="193" t="s">
        <v>300</v>
      </c>
      <c r="H97" s="196"/>
      <c r="I97" s="94"/>
    </row>
    <row r="98" spans="1:9" ht="20.100000000000001" customHeight="1" thickBot="1" x14ac:dyDescent="0.3">
      <c r="A98" s="94"/>
      <c r="B98" s="199" t="s">
        <v>301</v>
      </c>
      <c r="C98" s="200" t="s">
        <v>302</v>
      </c>
      <c r="D98" s="195" t="s">
        <v>237</v>
      </c>
      <c r="E98" s="201" t="s">
        <v>134</v>
      </c>
      <c r="F98" s="202">
        <v>3</v>
      </c>
      <c r="G98" s="200" t="s">
        <v>209</v>
      </c>
      <c r="H98" s="203"/>
      <c r="I98" s="94"/>
    </row>
    <row r="99" spans="1:9" ht="20.100000000000001" customHeight="1" thickTop="1" thickBot="1" x14ac:dyDescent="0.25">
      <c r="A99" s="94"/>
      <c r="B99" s="474"/>
      <c r="C99" s="475"/>
      <c r="D99" s="475"/>
      <c r="E99" s="475"/>
      <c r="F99" s="475"/>
      <c r="G99" s="475"/>
      <c r="H99" s="476"/>
      <c r="I99" s="94"/>
    </row>
    <row r="100" spans="1:9" ht="20.100000000000001" customHeight="1" thickTop="1" thickBot="1" x14ac:dyDescent="0.25">
      <c r="A100" s="94"/>
      <c r="B100" s="177" t="s">
        <v>303</v>
      </c>
      <c r="C100" s="142"/>
      <c r="D100" s="179"/>
      <c r="E100" s="179"/>
      <c r="F100" s="179"/>
      <c r="G100" s="142"/>
      <c r="H100" s="144"/>
      <c r="I100" s="94"/>
    </row>
    <row r="101" spans="1:9" ht="20.100000000000001" customHeight="1" thickTop="1" thickBot="1" x14ac:dyDescent="0.25">
      <c r="A101" s="94"/>
      <c r="B101" s="166" t="s">
        <v>122</v>
      </c>
      <c r="C101" s="99"/>
      <c r="D101" s="152" t="s">
        <v>237</v>
      </c>
      <c r="E101" s="152" t="s">
        <v>225</v>
      </c>
      <c r="F101" s="152" t="s">
        <v>125</v>
      </c>
      <c r="G101" s="152" t="s">
        <v>126</v>
      </c>
      <c r="H101" s="170" t="s">
        <v>127</v>
      </c>
      <c r="I101" s="94"/>
    </row>
    <row r="102" spans="1:9" ht="20.100000000000001" customHeight="1" thickTop="1" x14ac:dyDescent="0.2">
      <c r="A102" s="94"/>
      <c r="B102" s="145" t="s">
        <v>345</v>
      </c>
      <c r="C102" s="105" t="s">
        <v>346</v>
      </c>
      <c r="D102" s="156"/>
      <c r="E102" s="156" t="s">
        <v>144</v>
      </c>
      <c r="F102" s="156">
        <v>3.5</v>
      </c>
      <c r="G102" s="107" t="s">
        <v>347</v>
      </c>
      <c r="H102" s="180"/>
      <c r="I102" s="94"/>
    </row>
    <row r="103" spans="1:9" ht="30.75" customHeight="1" x14ac:dyDescent="0.2">
      <c r="A103" s="94"/>
      <c r="B103" s="145" t="s">
        <v>348</v>
      </c>
      <c r="C103" s="105" t="s">
        <v>349</v>
      </c>
      <c r="D103" s="156"/>
      <c r="E103" s="156" t="s">
        <v>253</v>
      </c>
      <c r="F103" s="156">
        <v>3.5</v>
      </c>
      <c r="G103" s="107" t="s">
        <v>350</v>
      </c>
      <c r="H103" s="178" t="s">
        <v>351</v>
      </c>
      <c r="I103" s="94"/>
    </row>
    <row r="104" spans="1:9" ht="20.100000000000001" customHeight="1" x14ac:dyDescent="0.2">
      <c r="A104" s="94"/>
      <c r="B104" s="145" t="s">
        <v>351</v>
      </c>
      <c r="C104" s="105" t="s">
        <v>352</v>
      </c>
      <c r="D104" s="156" t="s">
        <v>296</v>
      </c>
      <c r="E104" s="156" t="s">
        <v>144</v>
      </c>
      <c r="F104" s="156">
        <v>4.5</v>
      </c>
      <c r="G104" s="107" t="s">
        <v>353</v>
      </c>
      <c r="H104" s="178" t="s">
        <v>369</v>
      </c>
      <c r="I104" s="94"/>
    </row>
    <row r="105" spans="1:9" ht="20.100000000000001" customHeight="1" x14ac:dyDescent="0.2">
      <c r="A105" s="94"/>
      <c r="B105" s="145" t="s">
        <v>304</v>
      </c>
      <c r="C105" s="105" t="s">
        <v>305</v>
      </c>
      <c r="D105" s="156"/>
      <c r="E105" s="156" t="s">
        <v>306</v>
      </c>
      <c r="F105" s="156">
        <v>3</v>
      </c>
      <c r="G105" s="107" t="s">
        <v>173</v>
      </c>
      <c r="H105" s="180"/>
      <c r="I105" s="94"/>
    </row>
    <row r="106" spans="1:9" ht="20.100000000000001" customHeight="1" x14ac:dyDescent="0.2">
      <c r="A106" s="94"/>
      <c r="B106" s="186" t="s">
        <v>366</v>
      </c>
      <c r="C106" s="193" t="s">
        <v>415</v>
      </c>
      <c r="D106" s="204"/>
      <c r="E106" s="204" t="s">
        <v>144</v>
      </c>
      <c r="F106" s="204">
        <v>3</v>
      </c>
      <c r="G106" s="205" t="s">
        <v>444</v>
      </c>
      <c r="H106" s="178"/>
      <c r="I106" s="94"/>
    </row>
    <row r="107" spans="1:9" ht="20.100000000000001" customHeight="1" x14ac:dyDescent="0.2">
      <c r="A107" s="94"/>
      <c r="B107" s="145" t="s">
        <v>307</v>
      </c>
      <c r="C107" s="105" t="s">
        <v>308</v>
      </c>
      <c r="D107" s="156"/>
      <c r="E107" s="156" t="s">
        <v>134</v>
      </c>
      <c r="F107" s="156">
        <v>3</v>
      </c>
      <c r="G107" s="107" t="s">
        <v>309</v>
      </c>
      <c r="H107" s="178"/>
      <c r="I107" s="94"/>
    </row>
    <row r="108" spans="1:9" ht="20.100000000000001" customHeight="1" x14ac:dyDescent="0.2">
      <c r="A108" s="94"/>
      <c r="B108" s="145" t="s">
        <v>310</v>
      </c>
      <c r="C108" s="105" t="s">
        <v>311</v>
      </c>
      <c r="D108" s="156"/>
      <c r="E108" s="156" t="s">
        <v>144</v>
      </c>
      <c r="F108" s="156">
        <v>4</v>
      </c>
      <c r="G108" s="107" t="s">
        <v>366</v>
      </c>
      <c r="H108" s="178"/>
      <c r="I108" s="94"/>
    </row>
    <row r="109" spans="1:9" ht="20.100000000000001" customHeight="1" x14ac:dyDescent="0.2">
      <c r="A109" s="94"/>
      <c r="B109" s="145" t="s">
        <v>312</v>
      </c>
      <c r="C109" s="105" t="s">
        <v>313</v>
      </c>
      <c r="D109" s="156"/>
      <c r="E109" s="156" t="s">
        <v>144</v>
      </c>
      <c r="F109" s="156">
        <v>3</v>
      </c>
      <c r="G109" s="107" t="s">
        <v>314</v>
      </c>
      <c r="H109" s="178"/>
      <c r="I109" s="94"/>
    </row>
    <row r="110" spans="1:9" ht="20.100000000000001" customHeight="1" x14ac:dyDescent="0.2">
      <c r="A110" s="94"/>
      <c r="B110" s="145" t="s">
        <v>315</v>
      </c>
      <c r="C110" s="105" t="s">
        <v>316</v>
      </c>
      <c r="D110" s="156"/>
      <c r="E110" s="156" t="s">
        <v>134</v>
      </c>
      <c r="F110" s="156">
        <v>3</v>
      </c>
      <c r="G110" s="107" t="s">
        <v>317</v>
      </c>
      <c r="H110" s="178"/>
      <c r="I110" s="94"/>
    </row>
    <row r="111" spans="1:9" ht="20.100000000000001" customHeight="1" x14ac:dyDescent="0.2">
      <c r="A111" s="94"/>
      <c r="B111" s="145" t="s">
        <v>318</v>
      </c>
      <c r="C111" s="105" t="s">
        <v>319</v>
      </c>
      <c r="D111" s="156"/>
      <c r="E111" s="156" t="s">
        <v>144</v>
      </c>
      <c r="F111" s="156">
        <v>3</v>
      </c>
      <c r="G111" s="107" t="s">
        <v>320</v>
      </c>
      <c r="H111" s="178"/>
      <c r="I111" s="94"/>
    </row>
    <row r="112" spans="1:9" ht="20.100000000000001" customHeight="1" x14ac:dyDescent="0.2">
      <c r="A112" s="94"/>
      <c r="B112" s="145" t="s">
        <v>321</v>
      </c>
      <c r="C112" s="105" t="s">
        <v>322</v>
      </c>
      <c r="D112" s="156"/>
      <c r="E112" s="156" t="s">
        <v>144</v>
      </c>
      <c r="F112" s="156">
        <v>3</v>
      </c>
      <c r="G112" s="107" t="s">
        <v>367</v>
      </c>
      <c r="H112" s="178"/>
      <c r="I112" s="94"/>
    </row>
    <row r="113" spans="1:9" ht="20.100000000000001" customHeight="1" x14ac:dyDescent="0.2">
      <c r="A113" s="94"/>
      <c r="B113" s="145" t="s">
        <v>323</v>
      </c>
      <c r="C113" s="105" t="s">
        <v>324</v>
      </c>
      <c r="D113" s="156"/>
      <c r="E113" s="156" t="s">
        <v>134</v>
      </c>
      <c r="F113" s="156">
        <v>3</v>
      </c>
      <c r="G113" s="107" t="s">
        <v>325</v>
      </c>
      <c r="H113" s="178"/>
      <c r="I113" s="94"/>
    </row>
    <row r="114" spans="1:9" ht="20.100000000000001" customHeight="1" x14ac:dyDescent="0.2">
      <c r="A114" s="94"/>
      <c r="B114" s="145" t="s">
        <v>326</v>
      </c>
      <c r="C114" s="105" t="s">
        <v>327</v>
      </c>
      <c r="D114" s="172"/>
      <c r="E114" s="172" t="s">
        <v>253</v>
      </c>
      <c r="F114" s="156">
        <v>3</v>
      </c>
      <c r="G114" s="107" t="s">
        <v>312</v>
      </c>
      <c r="H114" s="178"/>
      <c r="I114" s="94"/>
    </row>
    <row r="115" spans="1:9" ht="20.100000000000001" customHeight="1" x14ac:dyDescent="0.2">
      <c r="A115" s="94"/>
      <c r="B115" s="145" t="s">
        <v>328</v>
      </c>
      <c r="C115" s="105" t="s">
        <v>329</v>
      </c>
      <c r="D115" s="172"/>
      <c r="E115" s="172" t="s">
        <v>253</v>
      </c>
      <c r="F115" s="156">
        <v>3</v>
      </c>
      <c r="G115" s="107" t="s">
        <v>330</v>
      </c>
      <c r="H115" s="178"/>
      <c r="I115" s="94"/>
    </row>
    <row r="116" spans="1:9" ht="20.100000000000001" customHeight="1" x14ac:dyDescent="0.2">
      <c r="A116" s="94"/>
      <c r="B116" s="145" t="s">
        <v>333</v>
      </c>
      <c r="C116" s="105" t="s">
        <v>334</v>
      </c>
      <c r="D116" s="156"/>
      <c r="E116" s="156" t="s">
        <v>134</v>
      </c>
      <c r="F116" s="156">
        <v>3</v>
      </c>
      <c r="G116" s="107" t="s">
        <v>335</v>
      </c>
      <c r="H116" s="178" t="s">
        <v>261</v>
      </c>
      <c r="I116" s="94"/>
    </row>
    <row r="117" spans="1:9" ht="20.100000000000001" customHeight="1" x14ac:dyDescent="0.2">
      <c r="A117" s="94"/>
      <c r="B117" s="145" t="s">
        <v>336</v>
      </c>
      <c r="C117" s="105" t="s">
        <v>337</v>
      </c>
      <c r="D117" s="156"/>
      <c r="E117" s="156" t="s">
        <v>144</v>
      </c>
      <c r="F117" s="156">
        <v>3</v>
      </c>
      <c r="G117" s="107" t="s">
        <v>180</v>
      </c>
      <c r="H117" s="178"/>
      <c r="I117" s="94"/>
    </row>
    <row r="118" spans="1:9" ht="20.100000000000001" customHeight="1" x14ac:dyDescent="0.2">
      <c r="A118" s="94"/>
      <c r="B118" s="145" t="s">
        <v>293</v>
      </c>
      <c r="C118" s="105" t="s">
        <v>338</v>
      </c>
      <c r="D118" s="156"/>
      <c r="E118" s="156" t="s">
        <v>134</v>
      </c>
      <c r="F118" s="156">
        <v>3</v>
      </c>
      <c r="G118" s="107" t="s">
        <v>368</v>
      </c>
      <c r="H118" s="178" t="s">
        <v>291</v>
      </c>
      <c r="I118" s="94"/>
    </row>
    <row r="119" spans="1:9" ht="20.100000000000001" customHeight="1" x14ac:dyDescent="0.2">
      <c r="A119" s="94"/>
      <c r="B119" s="145" t="s">
        <v>339</v>
      </c>
      <c r="C119" s="105" t="s">
        <v>340</v>
      </c>
      <c r="D119" s="156"/>
      <c r="E119" s="156" t="s">
        <v>144</v>
      </c>
      <c r="F119" s="156">
        <v>4</v>
      </c>
      <c r="G119" s="107" t="s">
        <v>341</v>
      </c>
      <c r="H119" s="178"/>
      <c r="I119" s="147"/>
    </row>
    <row r="120" spans="1:9" ht="20.100000000000001" customHeight="1" thickBot="1" x14ac:dyDescent="0.25">
      <c r="A120" s="94"/>
      <c r="B120" s="146" t="s">
        <v>342</v>
      </c>
      <c r="C120" s="110" t="s">
        <v>343</v>
      </c>
      <c r="D120" s="158"/>
      <c r="E120" s="158" t="s">
        <v>144</v>
      </c>
      <c r="F120" s="158">
        <v>3.25</v>
      </c>
      <c r="G120" s="148" t="s">
        <v>344</v>
      </c>
      <c r="H120" s="181"/>
      <c r="I120" s="94"/>
    </row>
    <row r="121" spans="1:9" ht="12.75" thickTop="1" x14ac:dyDescent="0.2"/>
  </sheetData>
  <mergeCells count="15">
    <mergeCell ref="B99:H99"/>
    <mergeCell ref="C36:E36"/>
    <mergeCell ref="C49:G49"/>
    <mergeCell ref="E52:F52"/>
    <mergeCell ref="B68:H68"/>
    <mergeCell ref="B1:H1"/>
    <mergeCell ref="B2:H2"/>
    <mergeCell ref="B3:H3"/>
    <mergeCell ref="C19:E19"/>
    <mergeCell ref="B20:H20"/>
    <mergeCell ref="K70:Q70"/>
    <mergeCell ref="K71:M71"/>
    <mergeCell ref="O71:Q71"/>
    <mergeCell ref="K84:M84"/>
    <mergeCell ref="O84:Q84"/>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73</vt:i4>
      </vt:variant>
    </vt:vector>
  </HeadingPairs>
  <TitlesOfParts>
    <vt:vector size="78" baseType="lpstr">
      <vt:lpstr>CompEng</vt:lpstr>
      <vt:lpstr>Course Units</vt:lpstr>
      <vt:lpstr>Course Summary 2025-26</vt:lpstr>
      <vt:lpstr>Course Summary 2024-25</vt:lpstr>
      <vt:lpstr> Course Summary 2023-24</vt:lpstr>
      <vt:lpstr>apsc291</vt:lpstr>
      <vt:lpstr>apsc291_selected</vt:lpstr>
      <vt:lpstr>apsc292</vt:lpstr>
      <vt:lpstr>apsc292_selected</vt:lpstr>
      <vt:lpstr>cisc204</vt:lpstr>
      <vt:lpstr>cisc204_selected</vt:lpstr>
      <vt:lpstr>cisc223</vt:lpstr>
      <vt:lpstr>cisc223_selected</vt:lpstr>
      <vt:lpstr>cisc320</vt:lpstr>
      <vt:lpstr>cisc320_selected</vt:lpstr>
      <vt:lpstr>cisc322</vt:lpstr>
      <vt:lpstr>cisc322_selected</vt:lpstr>
      <vt:lpstr>cisc327</vt:lpstr>
      <vt:lpstr>cisc333</vt:lpstr>
      <vt:lpstr>cisc365_selected</vt:lpstr>
      <vt:lpstr>cisc432</vt:lpstr>
      <vt:lpstr>cisc454</vt:lpstr>
      <vt:lpstr>cisc454_selected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elec326</vt:lpstr>
      <vt:lpstr>elec326_selected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elec443</vt:lpstr>
      <vt:lpstr>elec443_selected</vt:lpstr>
      <vt:lpstr>elec448</vt:lpstr>
      <vt:lpstr>elec448_selected</vt:lpstr>
      <vt:lpstr>elec451</vt:lpstr>
      <vt:lpstr>elec451_selected</vt:lpstr>
      <vt:lpstr>elec470</vt:lpstr>
      <vt:lpstr>elec470_selected</vt:lpstr>
      <vt:lpstr>elec497</vt:lpstr>
      <vt:lpstr>elec497_selected</vt:lpstr>
      <vt:lpstr>elec498_selected</vt:lpstr>
      <vt:lpstr>math228</vt:lpstr>
      <vt:lpstr>math228_selected</vt:lpstr>
      <vt:lpstr>math235</vt:lpstr>
      <vt:lpstr>math235_selected</vt:lpstr>
      <vt:lpstr>phys336</vt:lpstr>
      <vt:lpstr>phys336_selected</vt:lpstr>
      <vt:lpstr>soft325_selected</vt:lpstr>
      <vt:lpstr>soft327</vt:lpstr>
      <vt:lpstr>soft327_selected</vt:lpstr>
      <vt:lpstr>soft425</vt:lpstr>
      <vt:lpstr>soft425_selected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2025-07-22T13:38:15Z</dcterms:modified>
</cp:coreProperties>
</file>